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11105\Desktop\保健衛生課移動用\様式\"/>
    </mc:Choice>
  </mc:AlternateContent>
  <bookViews>
    <workbookView xWindow="0" yWindow="0" windowWidth="28800" windowHeight="11460" firstSheet="8" activeTab="9"/>
  </bookViews>
  <sheets>
    <sheet name="入力シート" sheetId="7" r:id="rId1"/>
    <sheet name="様式第１号" sheetId="14" r:id="rId2"/>
    <sheet name="同意書" sheetId="8" r:id="rId3"/>
    <sheet name="調査票" sheetId="15" r:id="rId4"/>
    <sheet name="写真台紙" sheetId="19" r:id="rId5"/>
    <sheet name="様式第3号" sheetId="11" r:id="rId6"/>
    <sheet name="様式第５号" sheetId="16" r:id="rId7"/>
    <sheet name="チェックリスト" sheetId="25" r:id="rId8"/>
    <sheet name="様式第7号" sheetId="5" r:id="rId9"/>
    <sheet name="様式第１号（記入例)" sheetId="20" r:id="rId10"/>
    <sheet name="同意書（記入例)" sheetId="21" r:id="rId11"/>
    <sheet name="様式第３号（記入例)" sheetId="22" r:id="rId12"/>
    <sheet name="様式第５号（記入例)" sheetId="23" r:id="rId13"/>
    <sheet name="様式第7号（記入例)" sheetId="24" r:id="rId14"/>
  </sheets>
  <definedNames>
    <definedName name="_xlnm.Print_Area" localSheetId="7">チェックリスト!$A$1:$H$40</definedName>
    <definedName name="_xlnm.Print_Area" localSheetId="4">写真台紙!$A$1:$S$33</definedName>
    <definedName name="_xlnm.Print_Area" localSheetId="3">調査票!$A$1:$U$47</definedName>
    <definedName name="_xlnm.Print_Area" localSheetId="2">同意書!$A$1:$Y$21</definedName>
    <definedName name="_xlnm.Print_Area" localSheetId="1">様式第１号!$A$1:$AC$41</definedName>
    <definedName name="_xlnm.Print_Area" localSheetId="5">様式第3号!$A$1:$AC$33</definedName>
    <definedName name="_xlnm.Print_Area" localSheetId="11">'様式第３号（記入例)'!$A$1:$AC$39</definedName>
    <definedName name="_xlnm.Print_Area" localSheetId="6">様式第５号!$A$1:$AC$38</definedName>
    <definedName name="_xlnm.Print_Area" localSheetId="12">'様式第５号（記入例)'!$A$1:$AE$42</definedName>
    <definedName name="_xlnm.Print_Area" localSheetId="8">様式第7号!$A$1:$V$25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5" l="1"/>
  <c r="B12" i="16"/>
  <c r="B12" i="11"/>
  <c r="D18" i="7"/>
  <c r="U21" i="14" s="1"/>
  <c r="D17" i="7"/>
  <c r="E17" i="7" l="1"/>
  <c r="K20" i="7"/>
  <c r="E19" i="7"/>
  <c r="N19" i="7" s="1"/>
  <c r="E18" i="7"/>
  <c r="E20" i="7" l="1"/>
  <c r="N17" i="7"/>
  <c r="F39" i="25" l="1"/>
  <c r="H10" i="25" l="1"/>
  <c r="H11" i="25"/>
  <c r="H12" i="25"/>
  <c r="H13" i="25"/>
  <c r="H14" i="25"/>
  <c r="H15" i="25"/>
  <c r="H16" i="25"/>
  <c r="H17" i="25"/>
  <c r="H18" i="25"/>
  <c r="H19" i="25"/>
  <c r="H20" i="25"/>
  <c r="H21" i="25"/>
  <c r="H22" i="25"/>
  <c r="H23" i="25"/>
  <c r="H24" i="25"/>
  <c r="H25" i="25"/>
  <c r="H26" i="25"/>
  <c r="H27" i="25"/>
  <c r="H28" i="25"/>
  <c r="H29" i="25"/>
  <c r="H30" i="25"/>
  <c r="H31" i="25"/>
  <c r="H32" i="25"/>
  <c r="H33" i="25"/>
  <c r="H34" i="25"/>
  <c r="H5" i="25"/>
  <c r="H6" i="25"/>
  <c r="H7" i="25"/>
  <c r="H8" i="25"/>
  <c r="H9" i="25"/>
  <c r="H4" i="25"/>
  <c r="F38" i="25"/>
  <c r="C37" i="25"/>
  <c r="S3" i="5" l="1"/>
  <c r="A6" i="8" l="1"/>
  <c r="N15" i="19" l="1"/>
  <c r="O2" i="19"/>
  <c r="E59" i="7" l="1"/>
  <c r="N59" i="7" s="1"/>
  <c r="E57" i="7"/>
  <c r="N57" i="7" s="1"/>
  <c r="E55" i="7"/>
  <c r="D19" i="7"/>
  <c r="N18" i="7"/>
  <c r="N55" i="7" l="1"/>
  <c r="D55" i="7"/>
  <c r="D59" i="7"/>
  <c r="D57" i="7"/>
  <c r="U20" i="14"/>
  <c r="L54" i="7" l="1"/>
  <c r="C55" i="7" s="1"/>
  <c r="AF19" i="15"/>
  <c r="AE13" i="15"/>
  <c r="AA13" i="15"/>
  <c r="W13" i="15"/>
  <c r="W14" i="15" l="1"/>
  <c r="I28" i="16"/>
  <c r="I26" i="16"/>
  <c r="I25" i="16"/>
  <c r="I24" i="16"/>
  <c r="Q23" i="16"/>
  <c r="I23" i="16"/>
  <c r="Y18" i="16"/>
  <c r="N18" i="16"/>
  <c r="N17" i="16"/>
  <c r="Y16" i="16"/>
  <c r="N16" i="16"/>
  <c r="U10" i="16"/>
  <c r="I15" i="16"/>
  <c r="U9" i="16"/>
  <c r="F7" i="16"/>
  <c r="D51" i="7"/>
  <c r="D50" i="7"/>
  <c r="D53" i="7"/>
  <c r="D62" i="7"/>
  <c r="D61" i="7"/>
  <c r="C61" i="7"/>
  <c r="C58" i="7"/>
  <c r="C56" i="7"/>
  <c r="C52" i="7"/>
  <c r="C50" i="7"/>
  <c r="C48" i="7"/>
  <c r="L52" i="7" l="1"/>
  <c r="D52" i="7" s="1"/>
  <c r="A48" i="7" l="1"/>
  <c r="B48" i="7" s="1"/>
  <c r="B49" i="7" s="1"/>
  <c r="N39" i="7"/>
  <c r="N36" i="7"/>
  <c r="L58" i="7" l="1"/>
  <c r="U22" i="14"/>
  <c r="L56" i="7"/>
  <c r="D20" i="7"/>
  <c r="J19" i="14" s="1"/>
  <c r="C54" i="7"/>
  <c r="A50" i="7"/>
  <c r="B50" i="7" s="1"/>
  <c r="B51" i="7" s="1"/>
  <c r="AE46" i="15"/>
  <c r="W46" i="15"/>
  <c r="AE43" i="15"/>
  <c r="AA43" i="15"/>
  <c r="AI42" i="15"/>
  <c r="AE42" i="15"/>
  <c r="AA42" i="15"/>
  <c r="AA40" i="15"/>
  <c r="J40" i="15" s="1"/>
  <c r="AA41" i="15"/>
  <c r="J41" i="15" s="1"/>
  <c r="AA39" i="15"/>
  <c r="F24" i="15"/>
  <c r="N19" i="15"/>
  <c r="W24" i="15"/>
  <c r="AE23" i="15"/>
  <c r="AA23" i="15"/>
  <c r="AA19" i="15"/>
  <c r="W19" i="15"/>
  <c r="W28" i="15"/>
  <c r="F28" i="15" s="1"/>
  <c r="W29" i="15"/>
  <c r="F29" i="15" s="1"/>
  <c r="W30" i="15"/>
  <c r="F30" i="15" s="1"/>
  <c r="W27" i="15"/>
  <c r="W36" i="15"/>
  <c r="W34" i="15"/>
  <c r="W33" i="15"/>
  <c r="W9" i="15"/>
  <c r="W23" i="15"/>
  <c r="W8" i="15"/>
  <c r="W7" i="15"/>
  <c r="I26" i="14"/>
  <c r="I25" i="14"/>
  <c r="N33" i="7"/>
  <c r="J39" i="7"/>
  <c r="I36" i="7"/>
  <c r="N31" i="7"/>
  <c r="N27" i="7"/>
  <c r="K4" i="15"/>
  <c r="K3" i="15"/>
  <c r="K2" i="15"/>
  <c r="I24" i="14"/>
  <c r="Q23" i="14"/>
  <c r="I23" i="14"/>
  <c r="Y18" i="14"/>
  <c r="L18" i="14"/>
  <c r="Y16" i="14"/>
  <c r="L17" i="14"/>
  <c r="L16" i="14"/>
  <c r="I15" i="14"/>
  <c r="U10" i="14"/>
  <c r="U9" i="14"/>
  <c r="F7" i="14"/>
  <c r="D56" i="7" l="1"/>
  <c r="C57" i="7"/>
  <c r="U21" i="16" s="1"/>
  <c r="D58" i="7"/>
  <c r="C59" i="7"/>
  <c r="U22" i="16" s="1"/>
  <c r="A52" i="7"/>
  <c r="B52" i="7" s="1"/>
  <c r="B53" i="7" s="1"/>
  <c r="D49" i="7"/>
  <c r="L48" i="7"/>
  <c r="D48" i="7" s="1"/>
  <c r="D68" i="7"/>
  <c r="D69" i="7"/>
  <c r="D44" i="7"/>
  <c r="D25" i="7"/>
  <c r="D24" i="7"/>
  <c r="W27" i="16" l="1"/>
  <c r="L27" i="16"/>
  <c r="A54" i="7"/>
  <c r="B54" i="7" s="1"/>
  <c r="B55" i="7" s="1"/>
  <c r="W27" i="14"/>
  <c r="I27" i="14"/>
  <c r="D43" i="7"/>
  <c r="X5" i="11" s="1"/>
  <c r="D66" i="7"/>
  <c r="D64" i="7"/>
  <c r="D26" i="7"/>
  <c r="P12" i="8" s="1"/>
  <c r="D23" i="7"/>
  <c r="X5" i="16" l="1"/>
  <c r="A56" i="7"/>
  <c r="B56" i="7" s="1"/>
  <c r="B57" i="7" s="1"/>
  <c r="X5" i="14"/>
  <c r="A58" i="7" l="1"/>
  <c r="B58" i="7" s="1"/>
  <c r="B59" i="7" s="1"/>
  <c r="B23" i="11"/>
  <c r="AF20" i="11"/>
  <c r="AF18" i="11"/>
  <c r="A60" i="7" l="1"/>
  <c r="U10" i="11"/>
  <c r="U9" i="11"/>
  <c r="F7" i="11"/>
  <c r="AF24" i="11" l="1"/>
  <c r="B61" i="7"/>
  <c r="B62" i="7" s="1"/>
  <c r="F21" i="8"/>
  <c r="P18" i="8"/>
  <c r="P16" i="8"/>
  <c r="AF25" i="11" l="1"/>
  <c r="U24" i="11"/>
  <c r="L24" i="11"/>
  <c r="H21" i="5"/>
  <c r="X22" i="5"/>
  <c r="L22" i="5"/>
  <c r="H23" i="5"/>
  <c r="P8" i="5"/>
  <c r="M24" i="5"/>
  <c r="H22" i="5"/>
  <c r="P7" i="5"/>
  <c r="AF26" i="11" l="1"/>
  <c r="U25" i="11"/>
  <c r="B25" i="11"/>
  <c r="L25" i="11"/>
  <c r="E5" i="5"/>
  <c r="AF27" i="11" l="1"/>
  <c r="U26" i="11"/>
  <c r="B26" i="11"/>
  <c r="L26" i="11"/>
  <c r="L20" i="7"/>
  <c r="D54" i="7" l="1"/>
  <c r="AF28" i="11"/>
  <c r="U27" i="11"/>
  <c r="L27" i="11"/>
  <c r="B27" i="11"/>
  <c r="J19" i="16" l="1"/>
  <c r="I18" i="5"/>
  <c r="U20" i="16"/>
  <c r="AF29" i="11"/>
  <c r="U28" i="11"/>
  <c r="B28" i="11"/>
  <c r="L28" i="11"/>
  <c r="AF30" i="11" l="1"/>
  <c r="U29" i="11"/>
  <c r="L29" i="11"/>
  <c r="B29" i="11"/>
  <c r="AF31" i="11" l="1"/>
  <c r="U30" i="11"/>
  <c r="B30" i="11"/>
  <c r="L30" i="11"/>
  <c r="U31" i="11" l="1"/>
  <c r="L31" i="11"/>
  <c r="B31" i="11"/>
</calcChain>
</file>

<file path=xl/comments1.xml><?xml version="1.0" encoding="utf-8"?>
<comments xmlns="http://schemas.openxmlformats.org/spreadsheetml/2006/main">
  <authors>
    <author>Windows ユーザー</author>
  </authors>
  <commentList>
    <comment ref="AF24" authorId="0" shapeId="0">
      <text>
        <r>
          <rPr>
            <b/>
            <sz val="9"/>
            <color indexed="81"/>
            <rFont val="MS P ゴシック"/>
            <family val="3"/>
            <charset val="128"/>
          </rPr>
          <t>数式が入っているので消さないでください</t>
        </r>
      </text>
    </comment>
  </commentList>
</comments>
</file>

<file path=xl/sharedStrings.xml><?xml version="1.0" encoding="utf-8"?>
<sst xmlns="http://schemas.openxmlformats.org/spreadsheetml/2006/main" count="884" uniqueCount="468">
  <si>
    <t>様式第1号(第5条関係)</t>
    <phoneticPr fontId="2"/>
  </si>
  <si>
    <t>東北町合併処理浄化槽設置整備事業費補助金交付申請書</t>
    <phoneticPr fontId="2"/>
  </si>
  <si>
    <t>申請者</t>
    <rPh sb="0" eb="3">
      <t>シンセイシャ</t>
    </rPh>
    <phoneticPr fontId="2"/>
  </si>
  <si>
    <t>住所</t>
    <rPh sb="0" eb="2">
      <t>ジュウショ</t>
    </rPh>
    <phoneticPr fontId="2"/>
  </si>
  <si>
    <t>氏名</t>
    <rPh sb="0" eb="2">
      <t>シメイ</t>
    </rPh>
    <phoneticPr fontId="2"/>
  </si>
  <si>
    <t>　東北町合併処理浄化槽設置整備事業費補助金交付要綱に基づき、補助金の交付を受けた</t>
    <phoneticPr fontId="2"/>
  </si>
  <si>
    <t>いので関係書類を添えて申請します。</t>
    <phoneticPr fontId="2"/>
  </si>
  <si>
    <t>浄化槽設置場所</t>
    <rPh sb="0" eb="2">
      <t>ジョウカ</t>
    </rPh>
    <rPh sb="2" eb="3">
      <t>ソウ</t>
    </rPh>
    <rPh sb="3" eb="5">
      <t>セッチ</t>
    </rPh>
    <rPh sb="5" eb="7">
      <t>バショ</t>
    </rPh>
    <phoneticPr fontId="2"/>
  </si>
  <si>
    <t>浄化槽の形式</t>
    <rPh sb="0" eb="3">
      <t>ジョウカソウ</t>
    </rPh>
    <rPh sb="4" eb="6">
      <t>ケイシキ</t>
    </rPh>
    <phoneticPr fontId="2"/>
  </si>
  <si>
    <t>交付申請額</t>
    <rPh sb="0" eb="2">
      <t>コウフ</t>
    </rPh>
    <rPh sb="2" eb="4">
      <t>シンセイ</t>
    </rPh>
    <rPh sb="4" eb="5">
      <t>ガク</t>
    </rPh>
    <phoneticPr fontId="2"/>
  </si>
  <si>
    <t>住宅の形態</t>
    <rPh sb="0" eb="2">
      <t>ジュウタク</t>
    </rPh>
    <rPh sb="3" eb="5">
      <t>ケイタイ</t>
    </rPh>
    <phoneticPr fontId="2"/>
  </si>
  <si>
    <t>事業着工予定日</t>
    <rPh sb="0" eb="2">
      <t>ジギョウ</t>
    </rPh>
    <rPh sb="2" eb="4">
      <t>チャッコウ</t>
    </rPh>
    <rPh sb="4" eb="7">
      <t>ヨテイビ</t>
    </rPh>
    <phoneticPr fontId="2"/>
  </si>
  <si>
    <t>事業完了予定日</t>
    <rPh sb="0" eb="2">
      <t>ジギョウ</t>
    </rPh>
    <rPh sb="2" eb="4">
      <t>カンリョウ</t>
    </rPh>
    <rPh sb="4" eb="7">
      <t>ヨテイビ</t>
    </rPh>
    <phoneticPr fontId="2"/>
  </si>
  <si>
    <t>添付書類</t>
    <rPh sb="0" eb="2">
      <t>テンプ</t>
    </rPh>
    <rPh sb="2" eb="4">
      <t>ショルイ</t>
    </rPh>
    <phoneticPr fontId="2"/>
  </si>
  <si>
    <t>(1)</t>
    <phoneticPr fontId="2"/>
  </si>
  <si>
    <t>(2)</t>
  </si>
  <si>
    <t>(3)</t>
  </si>
  <si>
    <t>(4)</t>
  </si>
  <si>
    <t>(5)</t>
  </si>
  <si>
    <t>(6)</t>
  </si>
  <si>
    <t>(7)</t>
  </si>
  <si>
    <t>(8)</t>
  </si>
  <si>
    <t>(9)</t>
  </si>
  <si>
    <t>(10)</t>
  </si>
  <si>
    <t>(11)</t>
  </si>
  <si>
    <t>(12)</t>
  </si>
  <si>
    <t>浄化槽設置場所の見取図</t>
    <phoneticPr fontId="2"/>
  </si>
  <si>
    <t>浄化槽構造図(認定シート)</t>
    <phoneticPr fontId="2"/>
  </si>
  <si>
    <t>登録浄化槽管理票(C票)及び登録証(登録浄化槽)の写し</t>
    <phoneticPr fontId="2"/>
  </si>
  <si>
    <t>小型合併処理浄化槽機能保証制度に基づく保証登録証</t>
    <phoneticPr fontId="2"/>
  </si>
  <si>
    <t>浄化槽及び排水設備設置配管図</t>
    <phoneticPr fontId="2"/>
  </si>
  <si>
    <t>設置工事を監督する浄化槽設備士の免状の写し</t>
    <phoneticPr fontId="2"/>
  </si>
  <si>
    <t>町税納税証明書</t>
    <phoneticPr fontId="2"/>
  </si>
  <si>
    <t>借家の場合は、貸主の承諾書</t>
    <phoneticPr fontId="2"/>
  </si>
  <si>
    <t>その他町長が必要と認める書類</t>
    <phoneticPr fontId="2"/>
  </si>
  <si>
    <t>金</t>
    <rPh sb="0" eb="1">
      <t>キン</t>
    </rPh>
    <phoneticPr fontId="2"/>
  </si>
  <si>
    <t>名称</t>
    <rPh sb="0" eb="2">
      <t>メイショウ</t>
    </rPh>
    <phoneticPr fontId="2"/>
  </si>
  <si>
    <t>処理方法</t>
    <rPh sb="0" eb="2">
      <t>ショリ</t>
    </rPh>
    <rPh sb="2" eb="4">
      <t>ホウホウ</t>
    </rPh>
    <phoneticPr fontId="2"/>
  </si>
  <si>
    <t>円</t>
    <rPh sb="0" eb="1">
      <t>エン</t>
    </rPh>
    <phoneticPr fontId="2"/>
  </si>
  <si>
    <t>認定番号</t>
    <rPh sb="0" eb="2">
      <t>ニンテイ</t>
    </rPh>
    <rPh sb="2" eb="4">
      <t>バンゴウ</t>
    </rPh>
    <phoneticPr fontId="2"/>
  </si>
  <si>
    <t>人槽別</t>
    <rPh sb="0" eb="1">
      <t>ニン</t>
    </rPh>
    <rPh sb="1" eb="2">
      <t>ソウ</t>
    </rPh>
    <rPh sb="2" eb="3">
      <t>ベツ</t>
    </rPh>
    <phoneticPr fontId="2"/>
  </si>
  <si>
    <t>印</t>
    <phoneticPr fontId="2"/>
  </si>
  <si>
    <t>東北町長</t>
    <rPh sb="0" eb="2">
      <t>トウホク</t>
    </rPh>
    <rPh sb="2" eb="4">
      <t>チョウチョウ</t>
    </rPh>
    <phoneticPr fontId="2"/>
  </si>
  <si>
    <t>様</t>
    <phoneticPr fontId="2"/>
  </si>
  <si>
    <t>東北町上北南四丁目32-484</t>
    <rPh sb="0" eb="3">
      <t>トウホクマチ</t>
    </rPh>
    <rPh sb="3" eb="5">
      <t>カミキタ</t>
    </rPh>
    <rPh sb="5" eb="6">
      <t>ミナミ</t>
    </rPh>
    <rPh sb="6" eb="9">
      <t>ヨンチョウメ</t>
    </rPh>
    <phoneticPr fontId="2"/>
  </si>
  <si>
    <t>東 北 太 郎</t>
    <phoneticPr fontId="2"/>
  </si>
  <si>
    <t>○○○○</t>
    <phoneticPr fontId="2"/>
  </si>
  <si>
    <t>建築確認通知書の写し又は審査機関を経過した浄化槽設置届出書の写し</t>
    <rPh sb="14" eb="16">
      <t>キカン</t>
    </rPh>
    <phoneticPr fontId="2"/>
  </si>
  <si>
    <t>型01CadOc00●●●●</t>
    <phoneticPr fontId="2"/>
  </si>
  <si>
    <t>浄化槽保守点検業者との業務委託契約書の写し又はこれを証明する書類</t>
    <phoneticPr fontId="2"/>
  </si>
  <si>
    <t>浄化漕法第7条に規定する検査依頼書の写し</t>
    <phoneticPr fontId="2"/>
  </si>
  <si>
    <t>浄化槽設備士が適正に施工を確認したことを証するもの</t>
    <phoneticPr fontId="2"/>
  </si>
  <si>
    <t>設置工事費の領収書の写し</t>
    <phoneticPr fontId="2"/>
  </si>
  <si>
    <t>工事施工写真（浄化槽設備士が写っていること）</t>
    <phoneticPr fontId="2"/>
  </si>
  <si>
    <t>完成</t>
    <rPh sb="0" eb="2">
      <t>カンセイ</t>
    </rPh>
    <phoneticPr fontId="2"/>
  </si>
  <si>
    <t>着工</t>
    <rPh sb="0" eb="2">
      <t>チャッコウ</t>
    </rPh>
    <phoneticPr fontId="2"/>
  </si>
  <si>
    <t>事業着工完了日</t>
    <rPh sb="0" eb="2">
      <t>ジギョウ</t>
    </rPh>
    <rPh sb="2" eb="4">
      <t>チャッコウ</t>
    </rPh>
    <rPh sb="4" eb="7">
      <t>カンリョウニチ</t>
    </rPh>
    <phoneticPr fontId="2"/>
  </si>
  <si>
    <t>工事請負者</t>
    <rPh sb="0" eb="2">
      <t>コウジ</t>
    </rPh>
    <rPh sb="2" eb="4">
      <t>ウケオイ</t>
    </rPh>
    <rPh sb="4" eb="5">
      <t>シャ</t>
    </rPh>
    <phoneticPr fontId="2"/>
  </si>
  <si>
    <t>トウホク　ＡＡ－７型</t>
    <phoneticPr fontId="2"/>
  </si>
  <si>
    <t>◆◆◆◆◆◆方式</t>
    <phoneticPr fontId="2"/>
  </si>
  <si>
    <t>★★★★★★★</t>
    <phoneticPr fontId="2"/>
  </si>
  <si>
    <t>合併処理浄化槽設置整備事業費補助金交付請求書</t>
    <rPh sb="13" eb="14">
      <t>ヒ</t>
    </rPh>
    <rPh sb="14" eb="17">
      <t>ホジョキン</t>
    </rPh>
    <rPh sb="17" eb="19">
      <t>コウフ</t>
    </rPh>
    <rPh sb="19" eb="21">
      <t>セイキュウ</t>
    </rPh>
    <rPh sb="21" eb="22">
      <t>ショ</t>
    </rPh>
    <phoneticPr fontId="2"/>
  </si>
  <si>
    <t>記</t>
    <rPh sb="0" eb="1">
      <t>キ</t>
    </rPh>
    <phoneticPr fontId="2"/>
  </si>
  <si>
    <t>事業実績</t>
    <rPh sb="0" eb="2">
      <t>ジギョウ</t>
    </rPh>
    <rPh sb="2" eb="4">
      <t>ジッセキ</t>
    </rPh>
    <phoneticPr fontId="2"/>
  </si>
  <si>
    <t>振込口座名義人</t>
    <rPh sb="0" eb="2">
      <t>フリコミ</t>
    </rPh>
    <rPh sb="2" eb="4">
      <t>コウザ</t>
    </rPh>
    <rPh sb="4" eb="7">
      <t>メイギニン</t>
    </rPh>
    <phoneticPr fontId="2"/>
  </si>
  <si>
    <t>振込先金融機関名</t>
    <rPh sb="0" eb="2">
      <t>フリコミ</t>
    </rPh>
    <rPh sb="2" eb="3">
      <t>サキ</t>
    </rPh>
    <rPh sb="3" eb="5">
      <t>キンユウ</t>
    </rPh>
    <rPh sb="5" eb="7">
      <t>キカン</t>
    </rPh>
    <rPh sb="7" eb="8">
      <t>メイ</t>
    </rPh>
    <phoneticPr fontId="2"/>
  </si>
  <si>
    <t>口座番号</t>
    <rPh sb="0" eb="2">
      <t>コウザ</t>
    </rPh>
    <rPh sb="2" eb="4">
      <t>バンゴウ</t>
    </rPh>
    <phoneticPr fontId="2"/>
  </si>
  <si>
    <t>実績報告書のとおり</t>
    <rPh sb="0" eb="2">
      <t>ジッセキ</t>
    </rPh>
    <rPh sb="2" eb="5">
      <t>ホウコクショ</t>
    </rPh>
    <phoneticPr fontId="2"/>
  </si>
  <si>
    <t>店</t>
    <rPh sb="0" eb="1">
      <t>テン</t>
    </rPh>
    <phoneticPr fontId="2"/>
  </si>
  <si>
    <t>普通 ・ 当座</t>
    <rPh sb="0" eb="2">
      <t>フツウ</t>
    </rPh>
    <rPh sb="5" eb="7">
      <t>トウザ</t>
    </rPh>
    <phoneticPr fontId="2"/>
  </si>
  <si>
    <t>No.</t>
    <phoneticPr fontId="2"/>
  </si>
  <si>
    <t>銀行・信用金庫・信用組合・（　　  　　）</t>
    <rPh sb="0" eb="2">
      <t>ギンコウ</t>
    </rPh>
    <rPh sb="3" eb="7">
      <t>シンヨウキンコ</t>
    </rPh>
    <rPh sb="8" eb="10">
      <t>シンヨウ</t>
    </rPh>
    <rPh sb="10" eb="12">
      <t>クミアイ</t>
    </rPh>
    <phoneticPr fontId="2"/>
  </si>
  <si>
    <t>東北町上北南四丁目32-484</t>
    <rPh sb="0" eb="3">
      <t>トウホクマチ</t>
    </rPh>
    <phoneticPr fontId="2"/>
  </si>
  <si>
    <t>東北</t>
    <rPh sb="0" eb="2">
      <t>トウホク</t>
    </rPh>
    <phoneticPr fontId="2"/>
  </si>
  <si>
    <t>東北支</t>
    <rPh sb="0" eb="2">
      <t>トウホク</t>
    </rPh>
    <rPh sb="2" eb="3">
      <t>シ</t>
    </rPh>
    <phoneticPr fontId="2"/>
  </si>
  <si>
    <t xml:space="preserve">０１２３４５６ </t>
    <phoneticPr fontId="2"/>
  </si>
  <si>
    <t>補助金請求額</t>
    <rPh sb="0" eb="2">
      <t>ホジョ</t>
    </rPh>
    <rPh sb="2" eb="3">
      <t>キン</t>
    </rPh>
    <rPh sb="3" eb="5">
      <t>セイキュウ</t>
    </rPh>
    <rPh sb="5" eb="6">
      <t>ガク</t>
    </rPh>
    <phoneticPr fontId="2"/>
  </si>
  <si>
    <t>（記入例）</t>
    <rPh sb="1" eb="3">
      <t>キニュウ</t>
    </rPh>
    <rPh sb="3" eb="4">
      <t>レイ</t>
    </rPh>
    <phoneticPr fontId="2"/>
  </si>
  <si>
    <t>（記入例)</t>
    <rPh sb="1" eb="3">
      <t>キニュウ</t>
    </rPh>
    <rPh sb="3" eb="4">
      <t>レイ</t>
    </rPh>
    <phoneticPr fontId="2"/>
  </si>
  <si>
    <t>年度</t>
    <rPh sb="0" eb="2">
      <t>ネンド</t>
    </rPh>
    <phoneticPr fontId="2"/>
  </si>
  <si>
    <t>年号</t>
    <rPh sb="0" eb="2">
      <t>ネンゴウ</t>
    </rPh>
    <phoneticPr fontId="2"/>
  </si>
  <si>
    <t>年</t>
    <rPh sb="0" eb="1">
      <t>トシ</t>
    </rPh>
    <phoneticPr fontId="2"/>
  </si>
  <si>
    <t>記入例</t>
    <rPh sb="0" eb="2">
      <t>キニュウ</t>
    </rPh>
    <rPh sb="2" eb="3">
      <t>レイ</t>
    </rPh>
    <phoneticPr fontId="2"/>
  </si>
  <si>
    <t>東北町上北南四丁目32-484</t>
    <phoneticPr fontId="2"/>
  </si>
  <si>
    <t>申請者</t>
    <rPh sb="0" eb="2">
      <t>シンセイ</t>
    </rPh>
    <rPh sb="2" eb="3">
      <t>シャ</t>
    </rPh>
    <phoneticPr fontId="2"/>
  </si>
  <si>
    <t>浄化槽</t>
    <rPh sb="0" eb="2">
      <t>ジョウカ</t>
    </rPh>
    <rPh sb="2" eb="3">
      <t>ソウ</t>
    </rPh>
    <phoneticPr fontId="2"/>
  </si>
  <si>
    <t>着工予定日</t>
    <rPh sb="0" eb="2">
      <t>チャッコウ</t>
    </rPh>
    <rPh sb="2" eb="5">
      <t>ヨテイビ</t>
    </rPh>
    <phoneticPr fontId="2"/>
  </si>
  <si>
    <t>完了予定日</t>
    <rPh sb="0" eb="2">
      <t>カンリョウ</t>
    </rPh>
    <rPh sb="2" eb="5">
      <t>ヨテイビ</t>
    </rPh>
    <phoneticPr fontId="2"/>
  </si>
  <si>
    <t>通知日</t>
    <rPh sb="0" eb="2">
      <t>ツウチ</t>
    </rPh>
    <rPh sb="2" eb="3">
      <t>ビ</t>
    </rPh>
    <phoneticPr fontId="2"/>
  </si>
  <si>
    <t>文書番号</t>
    <rPh sb="0" eb="2">
      <t>ブンショ</t>
    </rPh>
    <rPh sb="2" eb="4">
      <t>バンゴウ</t>
    </rPh>
    <phoneticPr fontId="2"/>
  </si>
  <si>
    <t>東北町長名</t>
    <rPh sb="0" eb="2">
      <t>トウホク</t>
    </rPh>
    <rPh sb="2" eb="3">
      <t>チョウ</t>
    </rPh>
    <rPh sb="3" eb="4">
      <t>オサ</t>
    </rPh>
    <rPh sb="4" eb="5">
      <t>メイ</t>
    </rPh>
    <phoneticPr fontId="2"/>
  </si>
  <si>
    <t>申請日</t>
    <rPh sb="0" eb="2">
      <t>シンセイ</t>
    </rPh>
    <rPh sb="2" eb="3">
      <t>ビ</t>
    </rPh>
    <phoneticPr fontId="2"/>
  </si>
  <si>
    <t>報告日</t>
    <rPh sb="0" eb="2">
      <t>ホウコク</t>
    </rPh>
    <rPh sb="2" eb="3">
      <t>ビ</t>
    </rPh>
    <phoneticPr fontId="2"/>
  </si>
  <si>
    <t>メーカー名</t>
    <rPh sb="4" eb="5">
      <t>メイ</t>
    </rPh>
    <phoneticPr fontId="2"/>
  </si>
  <si>
    <t>型式</t>
    <rPh sb="0" eb="2">
      <t>カタシキ</t>
    </rPh>
    <phoneticPr fontId="2"/>
  </si>
  <si>
    <t>設置場所</t>
    <rPh sb="0" eb="2">
      <t>セッチ</t>
    </rPh>
    <rPh sb="2" eb="4">
      <t>バショ</t>
    </rPh>
    <phoneticPr fontId="2"/>
  </si>
  <si>
    <t>沈殿分離・嫌気ろ床・好気循環</t>
    <rPh sb="0" eb="2">
      <t>チンデン</t>
    </rPh>
    <rPh sb="2" eb="4">
      <t>ブンリ</t>
    </rPh>
    <rPh sb="5" eb="7">
      <t>ケンキ</t>
    </rPh>
    <rPh sb="8" eb="9">
      <t>ユカ</t>
    </rPh>
    <rPh sb="10" eb="11">
      <t>ス</t>
    </rPh>
    <rPh sb="11" eb="12">
      <t>キ</t>
    </rPh>
    <rPh sb="12" eb="14">
      <t>ジュンカン</t>
    </rPh>
    <phoneticPr fontId="2"/>
  </si>
  <si>
    <t>着工日</t>
    <rPh sb="0" eb="2">
      <t>チャッコウ</t>
    </rPh>
    <rPh sb="2" eb="3">
      <t>ビ</t>
    </rPh>
    <phoneticPr fontId="2"/>
  </si>
  <si>
    <t>完了日</t>
    <rPh sb="0" eb="2">
      <t>カンリョウ</t>
    </rPh>
    <rPh sb="2" eb="3">
      <t>ビ</t>
    </rPh>
    <phoneticPr fontId="2"/>
  </si>
  <si>
    <t>交付
決定</t>
    <rPh sb="0" eb="2">
      <t>コウフ</t>
    </rPh>
    <rPh sb="3" eb="5">
      <t>ケッテイ</t>
    </rPh>
    <phoneticPr fontId="2"/>
  </si>
  <si>
    <t>施工業者名</t>
    <rPh sb="0" eb="2">
      <t>セコウ</t>
    </rPh>
    <rPh sb="2" eb="4">
      <t>ギョウシャ</t>
    </rPh>
    <rPh sb="4" eb="5">
      <t>メイ</t>
    </rPh>
    <phoneticPr fontId="2"/>
  </si>
  <si>
    <t>住宅の形態</t>
    <rPh sb="0" eb="2">
      <t>ジュウタク</t>
    </rPh>
    <rPh sb="3" eb="5">
      <t>ケイタイ</t>
    </rPh>
    <phoneticPr fontId="2"/>
  </si>
  <si>
    <t>氏名</t>
    <rPh sb="0" eb="2">
      <t>シメイ</t>
    </rPh>
    <phoneticPr fontId="2"/>
  </si>
  <si>
    <t>続柄</t>
    <rPh sb="0" eb="2">
      <t>ゾクガラ</t>
    </rPh>
    <phoneticPr fontId="2"/>
  </si>
  <si>
    <t>住宅
所有者</t>
    <rPh sb="0" eb="2">
      <t>ジュウタク</t>
    </rPh>
    <rPh sb="3" eb="5">
      <t>ショユウ</t>
    </rPh>
    <rPh sb="5" eb="6">
      <t>シャ</t>
    </rPh>
    <phoneticPr fontId="2"/>
  </si>
  <si>
    <t>本人</t>
  </si>
  <si>
    <t>区分</t>
    <rPh sb="0" eb="2">
      <t>クブン</t>
    </rPh>
    <phoneticPr fontId="2"/>
  </si>
  <si>
    <t>←選択してください</t>
    <rPh sb="1" eb="3">
      <t>センタク</t>
    </rPh>
    <phoneticPr fontId="2"/>
  </si>
  <si>
    <t>東北町字塔ノ沢山1-94</t>
    <rPh sb="3" eb="4">
      <t>アザ</t>
    </rPh>
    <rPh sb="4" eb="5">
      <t>トウ</t>
    </rPh>
    <rPh sb="6" eb="8">
      <t>サワヤマ</t>
    </rPh>
    <phoneticPr fontId="2"/>
  </si>
  <si>
    <t>口座名義人</t>
    <rPh sb="0" eb="2">
      <t>コウザ</t>
    </rPh>
    <rPh sb="2" eb="5">
      <t>メイギニン</t>
    </rPh>
    <phoneticPr fontId="2"/>
  </si>
  <si>
    <t>振込先
金融
機関</t>
    <rPh sb="0" eb="2">
      <t>フリコミ</t>
    </rPh>
    <rPh sb="2" eb="3">
      <t>サキ</t>
    </rPh>
    <rPh sb="4" eb="6">
      <t>キンユウ</t>
    </rPh>
    <rPh sb="7" eb="9">
      <t>キカン</t>
    </rPh>
    <phoneticPr fontId="2"/>
  </si>
  <si>
    <t>名称</t>
    <rPh sb="0" eb="2">
      <t>メイショウ</t>
    </rPh>
    <phoneticPr fontId="2"/>
  </si>
  <si>
    <t>本・支店名</t>
    <rPh sb="0" eb="1">
      <t>ホン</t>
    </rPh>
    <rPh sb="2" eb="5">
      <t>シテンメイ</t>
    </rPh>
    <phoneticPr fontId="2"/>
  </si>
  <si>
    <t>口座番号</t>
    <rPh sb="0" eb="2">
      <t>コウザ</t>
    </rPh>
    <rPh sb="2" eb="4">
      <t>バンゴウ</t>
    </rPh>
    <phoneticPr fontId="2"/>
  </si>
  <si>
    <t>請求書</t>
    <rPh sb="0" eb="2">
      <t>セイキュウ</t>
    </rPh>
    <rPh sb="2" eb="3">
      <t>ショ</t>
    </rPh>
    <phoneticPr fontId="2"/>
  </si>
  <si>
    <t>銀行</t>
    <phoneticPr fontId="2"/>
  </si>
  <si>
    <t>信用金庫</t>
    <phoneticPr fontId="2"/>
  </si>
  <si>
    <t>信用組合</t>
    <phoneticPr fontId="2"/>
  </si>
  <si>
    <t>農協</t>
    <rPh sb="0" eb="2">
      <t>ノウキョウ</t>
    </rPh>
    <phoneticPr fontId="2"/>
  </si>
  <si>
    <t>○</t>
    <phoneticPr fontId="2"/>
  </si>
  <si>
    <t>　　○</t>
    <phoneticPr fontId="2"/>
  </si>
  <si>
    <t>　　　　　○</t>
    <phoneticPr fontId="2"/>
  </si>
  <si>
    <t>　　　　　　　　○</t>
    <phoneticPr fontId="2"/>
  </si>
  <si>
    <t>７人槽</t>
    <phoneticPr fontId="2"/>
  </si>
  <si>
    <t>銀行</t>
  </si>
  <si>
    <t>同　　意　　書</t>
    <phoneticPr fontId="2"/>
  </si>
  <si>
    <t>設置した場合は設置場所が公共下水道または農業集落排水施設の使用</t>
    <phoneticPr fontId="2"/>
  </si>
  <si>
    <t>が可能な状態になった場合、すみやかに公共下水道または農業集落排</t>
    <phoneticPr fontId="2"/>
  </si>
  <si>
    <t>水施設を使用することに同意します。</t>
    <phoneticPr fontId="2"/>
  </si>
  <si>
    <t>殿</t>
    <rPh sb="0" eb="1">
      <t>ドノ</t>
    </rPh>
    <phoneticPr fontId="2"/>
  </si>
  <si>
    <t>専用住宅</t>
  </si>
  <si>
    <t>㈱とうほく</t>
    <phoneticPr fontId="2"/>
  </si>
  <si>
    <t>ＡＡＡ-７型</t>
    <phoneticPr fontId="2"/>
  </si>
  <si>
    <t>とうほく支店</t>
    <rPh sb="4" eb="6">
      <t>シテン</t>
    </rPh>
    <phoneticPr fontId="2"/>
  </si>
  <si>
    <t>入力シート</t>
    <rPh sb="0" eb="2">
      <t>ニュウリョク</t>
    </rPh>
    <phoneticPr fontId="2"/>
  </si>
  <si>
    <t>←交付決定通知日より後の日付にしてください</t>
    <rPh sb="1" eb="3">
      <t>コウフ</t>
    </rPh>
    <rPh sb="3" eb="5">
      <t>ケッテイ</t>
    </rPh>
    <rPh sb="5" eb="8">
      <t>ツウチビ</t>
    </rPh>
    <rPh sb="10" eb="11">
      <t>アト</t>
    </rPh>
    <rPh sb="12" eb="14">
      <t>ヒヅケ</t>
    </rPh>
    <phoneticPr fontId="2"/>
  </si>
  <si>
    <t>変更申請者住所</t>
    <rPh sb="0" eb="2">
      <t>ヘンコウ</t>
    </rPh>
    <rPh sb="2" eb="5">
      <t>シンセイシャ</t>
    </rPh>
    <rPh sb="5" eb="7">
      <t>ジュウショ</t>
    </rPh>
    <phoneticPr fontId="2"/>
  </si>
  <si>
    <t>●</t>
    <phoneticPr fontId="2"/>
  </si>
  <si>
    <t>←役場に提出する日</t>
    <rPh sb="1" eb="3">
      <t>ヤクバ</t>
    </rPh>
    <rPh sb="4" eb="6">
      <t>テイシュツ</t>
    </rPh>
    <rPh sb="8" eb="9">
      <t>ヒ</t>
    </rPh>
    <phoneticPr fontId="2"/>
  </si>
  <si>
    <t>←郵便局は「ゆうちょ銀行」で入力してください</t>
    <rPh sb="1" eb="4">
      <t>ユウビンキョク</t>
    </rPh>
    <rPh sb="10" eb="12">
      <t>ギンコウ</t>
    </rPh>
    <rPh sb="14" eb="16">
      <t>ニュウリョク</t>
    </rPh>
    <phoneticPr fontId="2"/>
  </si>
  <si>
    <t>　　　役場から送付しました交付決定通知書を確認してください</t>
    <rPh sb="3" eb="5">
      <t>ヤクバ</t>
    </rPh>
    <rPh sb="7" eb="9">
      <t>ソウフ</t>
    </rPh>
    <rPh sb="13" eb="15">
      <t>コウフ</t>
    </rPh>
    <rPh sb="15" eb="17">
      <t>ケッテイ</t>
    </rPh>
    <rPh sb="17" eb="20">
      <t>ツウチショ</t>
    </rPh>
    <rPh sb="21" eb="23">
      <t>カクニン</t>
    </rPh>
    <phoneticPr fontId="2"/>
  </si>
  <si>
    <t>←申請者と別な方であれば委任状が必要です</t>
    <rPh sb="1" eb="4">
      <t>シンセイシャ</t>
    </rPh>
    <rPh sb="5" eb="6">
      <t>ベツ</t>
    </rPh>
    <rPh sb="7" eb="8">
      <t>カタ</t>
    </rPh>
    <rPh sb="12" eb="15">
      <t>イニンジョウ</t>
    </rPh>
    <rPh sb="16" eb="18">
      <t>ヒツヨウ</t>
    </rPh>
    <phoneticPr fontId="2"/>
  </si>
  <si>
    <t>東北町</t>
    <rPh sb="0" eb="2">
      <t>トウホク</t>
    </rPh>
    <rPh sb="2" eb="3">
      <t>マチ</t>
    </rPh>
    <phoneticPr fontId="2"/>
  </si>
  <si>
    <t>※</t>
    <phoneticPr fontId="2"/>
  </si>
  <si>
    <t>東北町上北南四丁目32-484</t>
  </si>
  <si>
    <t>凸凹水道</t>
    <rPh sb="0" eb="2">
      <t>デコボコ</t>
    </rPh>
    <rPh sb="2" eb="4">
      <t>スイドウ</t>
    </rPh>
    <phoneticPr fontId="2"/>
  </si>
  <si>
    <t>東北　太郎</t>
    <rPh sb="3" eb="5">
      <t>タロウ</t>
    </rPh>
    <phoneticPr fontId="2"/>
  </si>
  <si>
    <t>青森　けんいち</t>
    <rPh sb="0" eb="2">
      <t>アオモリ</t>
    </rPh>
    <phoneticPr fontId="2"/>
  </si>
  <si>
    <t>型01CadOc00*****</t>
    <phoneticPr fontId="2"/>
  </si>
  <si>
    <t>入力欄</t>
    <rPh sb="0" eb="2">
      <t>ニュウリョク</t>
    </rPh>
    <rPh sb="2" eb="3">
      <t>ラン</t>
    </rPh>
    <phoneticPr fontId="2"/>
  </si>
  <si>
    <t>←新築に転居する場合入力（変更がない場合は空白で）</t>
    <rPh sb="1" eb="3">
      <t>シンチク</t>
    </rPh>
    <rPh sb="4" eb="6">
      <t>テンキョ</t>
    </rPh>
    <rPh sb="8" eb="10">
      <t>バアイ</t>
    </rPh>
    <rPh sb="10" eb="12">
      <t>ニュウリョク</t>
    </rPh>
    <rPh sb="13" eb="15">
      <t>ヘンコウ</t>
    </rPh>
    <rPh sb="18" eb="20">
      <t>バアイ</t>
    </rPh>
    <rPh sb="21" eb="23">
      <t>クウハク</t>
    </rPh>
    <phoneticPr fontId="2"/>
  </si>
  <si>
    <t>設置場所</t>
    <rPh sb="0" eb="2">
      <t>セッチ</t>
    </rPh>
    <rPh sb="2" eb="4">
      <t>バショ</t>
    </rPh>
    <phoneticPr fontId="21"/>
  </si>
  <si>
    <t>その他</t>
    <rPh sb="2" eb="3">
      <t>タ</t>
    </rPh>
    <phoneticPr fontId="21"/>
  </si>
  <si>
    <t>埋め殺し</t>
    <rPh sb="0" eb="1">
      <t>ウ</t>
    </rPh>
    <rPh sb="2" eb="3">
      <t>ゴロ</t>
    </rPh>
    <phoneticPr fontId="21"/>
  </si>
  <si>
    <t>雨水貯蔵槽に再利用</t>
    <rPh sb="0" eb="2">
      <t>ウスイ</t>
    </rPh>
    <rPh sb="2" eb="4">
      <t>チョゾウ</t>
    </rPh>
    <rPh sb="4" eb="5">
      <t>ソウ</t>
    </rPh>
    <rPh sb="6" eb="9">
      <t>サイリヨウ</t>
    </rPh>
    <phoneticPr fontId="21"/>
  </si>
  <si>
    <t>撤去</t>
  </si>
  <si>
    <t>基本設定</t>
    <rPh sb="0" eb="2">
      <t>キホン</t>
    </rPh>
    <rPh sb="2" eb="4">
      <t>セッテイ</t>
    </rPh>
    <phoneticPr fontId="2"/>
  </si>
  <si>
    <t>実績報告</t>
    <rPh sb="0" eb="2">
      <t>ジッセキ</t>
    </rPh>
    <rPh sb="2" eb="4">
      <t>ホウコク</t>
    </rPh>
    <phoneticPr fontId="2"/>
  </si>
  <si>
    <t>工事種類</t>
    <rPh sb="0" eb="2">
      <t>コウジ</t>
    </rPh>
    <rPh sb="2" eb="4">
      <t>シュルイ</t>
    </rPh>
    <phoneticPr fontId="2"/>
  </si>
  <si>
    <t>建替</t>
  </si>
  <si>
    <t>同意書</t>
    <rPh sb="0" eb="3">
      <t>ドウイショ</t>
    </rPh>
    <phoneticPr fontId="2"/>
  </si>
  <si>
    <t>記入日</t>
    <rPh sb="0" eb="2">
      <t>キニュウ</t>
    </rPh>
    <rPh sb="2" eb="3">
      <t>ビ</t>
    </rPh>
    <phoneticPr fontId="2"/>
  </si>
  <si>
    <t>調査表</t>
    <rPh sb="0" eb="3">
      <t>チョウサヒョウ</t>
    </rPh>
    <phoneticPr fontId="2"/>
  </si>
  <si>
    <t>交付申請</t>
    <rPh sb="0" eb="2">
      <t>コウフ</t>
    </rPh>
    <rPh sb="2" eb="4">
      <t>シンセイ</t>
    </rPh>
    <phoneticPr fontId="2"/>
  </si>
  <si>
    <t>処理浄化槽設置整備事業が完了したので、下記のとおり報告します。</t>
    <phoneticPr fontId="2"/>
  </si>
  <si>
    <t>設置整備事業費補助金について、その事業が完了したので、関係書類を添えて、次の</t>
    <rPh sb="6" eb="7">
      <t>ヒ</t>
    </rPh>
    <rPh sb="7" eb="10">
      <t>ホジョキン</t>
    </rPh>
    <rPh sb="17" eb="19">
      <t>ジギョウ</t>
    </rPh>
    <rPh sb="27" eb="29">
      <t>カンケイ</t>
    </rPh>
    <rPh sb="29" eb="31">
      <t>ショルイ</t>
    </rPh>
    <rPh sb="32" eb="33">
      <t>ソ</t>
    </rPh>
    <rPh sb="36" eb="37">
      <t>ツギ</t>
    </rPh>
    <phoneticPr fontId="2"/>
  </si>
  <si>
    <t>とおり請求します。</t>
    <phoneticPr fontId="2"/>
  </si>
  <si>
    <t>その他</t>
    <rPh sb="2" eb="3">
      <t>タ</t>
    </rPh>
    <phoneticPr fontId="2"/>
  </si>
  <si>
    <t>合併処理浄化槽設置整備事業計画変更（中止）承認申請書</t>
    <rPh sb="13" eb="15">
      <t>ケイカク</t>
    </rPh>
    <rPh sb="15" eb="17">
      <t>ヘンコウ</t>
    </rPh>
    <rPh sb="18" eb="20">
      <t>チュウシ</t>
    </rPh>
    <rPh sb="21" eb="23">
      <t>ショウニン</t>
    </rPh>
    <rPh sb="23" eb="25">
      <t>シンセイ</t>
    </rPh>
    <rPh sb="25" eb="26">
      <t>ショ</t>
    </rPh>
    <phoneticPr fontId="2"/>
  </si>
  <si>
    <t>関係書類を添えて申請します。</t>
    <phoneticPr fontId="2"/>
  </si>
  <si>
    <t>浄化槽設置整備事業費補助金に係る補助事業の計画を次のとおり変更(中止)したいので</t>
    <phoneticPr fontId="2"/>
  </si>
  <si>
    <t>事業計画変更</t>
  </si>
  <si>
    <t>事業計画変更</t>
    <rPh sb="0" eb="2">
      <t>ジギョウ</t>
    </rPh>
    <rPh sb="2" eb="4">
      <t>ケイカク</t>
    </rPh>
    <rPh sb="4" eb="6">
      <t>ヘンコウ</t>
    </rPh>
    <phoneticPr fontId="2"/>
  </si>
  <si>
    <t>補助事業の廃止（中止）</t>
    <rPh sb="0" eb="2">
      <t>ホジョ</t>
    </rPh>
    <rPh sb="2" eb="4">
      <t>ジギョウ</t>
    </rPh>
    <rPh sb="5" eb="7">
      <t>ハイシ</t>
    </rPh>
    <rPh sb="8" eb="10">
      <t>チュウシ</t>
    </rPh>
    <phoneticPr fontId="2"/>
  </si>
  <si>
    <t>理由</t>
    <rPh sb="0" eb="2">
      <t>リユウ</t>
    </rPh>
    <phoneticPr fontId="2"/>
  </si>
  <si>
    <t>変更承認申請</t>
    <rPh sb="0" eb="2">
      <t>ヘンコウ</t>
    </rPh>
    <rPh sb="2" eb="4">
      <t>ショウニン</t>
    </rPh>
    <rPh sb="4" eb="6">
      <t>シンセイ</t>
    </rPh>
    <phoneticPr fontId="2"/>
  </si>
  <si>
    <t>変更、中止</t>
    <rPh sb="0" eb="2">
      <t>ヘンコウ</t>
    </rPh>
    <rPh sb="3" eb="5">
      <t>チュウシ</t>
    </rPh>
    <phoneticPr fontId="2"/>
  </si>
  <si>
    <t>変更前</t>
  </si>
  <si>
    <t>変更前</t>
    <rPh sb="0" eb="2">
      <t>ヘンコウ</t>
    </rPh>
    <rPh sb="2" eb="3">
      <t>マエ</t>
    </rPh>
    <phoneticPr fontId="2"/>
  </si>
  <si>
    <t>変更後</t>
  </si>
  <si>
    <t>変更後</t>
    <rPh sb="0" eb="2">
      <t>ヘンコウ</t>
    </rPh>
    <rPh sb="2" eb="3">
      <t>ゴ</t>
    </rPh>
    <phoneticPr fontId="2"/>
  </si>
  <si>
    <t>理由</t>
    <rPh sb="0" eb="2">
      <t>リユウ</t>
    </rPh>
    <phoneticPr fontId="2"/>
  </si>
  <si>
    <t>　　　役場から送付しました</t>
    <rPh sb="3" eb="5">
      <t>ヤクバ</t>
    </rPh>
    <rPh sb="7" eb="9">
      <t>ソウフ</t>
    </rPh>
    <phoneticPr fontId="2"/>
  </si>
  <si>
    <t>　　　交付決定通知書を確認してください。</t>
    <phoneticPr fontId="2"/>
  </si>
  <si>
    <t>注</t>
    <phoneticPr fontId="2"/>
  </si>
  <si>
    <t>変更後を黒書すること。</t>
    <phoneticPr fontId="2"/>
  </si>
  <si>
    <t xml:space="preserve"> 添付書類は、変更前と変更後を容易に比較対照できるように、同一欄に変更前を朱書し、</t>
    <phoneticPr fontId="2"/>
  </si>
  <si>
    <t>新築工事遅延による、完了予定日の変更のため</t>
    <rPh sb="0" eb="2">
      <t>シンチク</t>
    </rPh>
    <rPh sb="2" eb="4">
      <t>コウジ</t>
    </rPh>
    <rPh sb="4" eb="6">
      <t>チエン</t>
    </rPh>
    <rPh sb="10" eb="12">
      <t>カンリョウ</t>
    </rPh>
    <rPh sb="12" eb="15">
      <t>ヨテイビ</t>
    </rPh>
    <rPh sb="16" eb="18">
      <t>ヘンコウ</t>
    </rPh>
    <phoneticPr fontId="2"/>
  </si>
  <si>
    <t>新築工事遅延による、完了予定日の変更のため</t>
    <phoneticPr fontId="2"/>
  </si>
  <si>
    <t>変更項目</t>
    <rPh sb="0" eb="2">
      <t>ヘンコウ</t>
    </rPh>
    <rPh sb="2" eb="4">
      <t>コウモク</t>
    </rPh>
    <phoneticPr fontId="2"/>
  </si>
  <si>
    <t>浄化槽設備士</t>
    <rPh sb="0" eb="2">
      <t>ジョウカ</t>
    </rPh>
    <rPh sb="2" eb="3">
      <t>ソウ</t>
    </rPh>
    <rPh sb="3" eb="5">
      <t>セツビ</t>
    </rPh>
    <rPh sb="5" eb="6">
      <t>シ</t>
    </rPh>
    <phoneticPr fontId="2"/>
  </si>
  <si>
    <t>東北　次郎</t>
    <rPh sb="0" eb="2">
      <t>トウホク</t>
    </rPh>
    <rPh sb="3" eb="5">
      <t>ジロウ</t>
    </rPh>
    <phoneticPr fontId="2"/>
  </si>
  <si>
    <t>東北　五郎</t>
    <rPh sb="0" eb="2">
      <t>トウホク</t>
    </rPh>
    <rPh sb="3" eb="5">
      <t>ゴロウ</t>
    </rPh>
    <phoneticPr fontId="2"/>
  </si>
  <si>
    <t>変更項目</t>
    <rPh sb="0" eb="2">
      <t>ヘンコウ</t>
    </rPh>
    <rPh sb="2" eb="4">
      <t>コウモク</t>
    </rPh>
    <phoneticPr fontId="2"/>
  </si>
  <si>
    <t>保証登録証の保証登録内容の変更届書のコピー</t>
    <rPh sb="4" eb="5">
      <t>ショウ</t>
    </rPh>
    <rPh sb="6" eb="8">
      <t>ホショウ</t>
    </rPh>
    <rPh sb="8" eb="10">
      <t>トウロク</t>
    </rPh>
    <rPh sb="10" eb="12">
      <t>ナイヨウ</t>
    </rPh>
    <rPh sb="13" eb="16">
      <t>ヘンコウトドケ</t>
    </rPh>
    <rPh sb="16" eb="17">
      <t>ショ</t>
    </rPh>
    <phoneticPr fontId="2"/>
  </si>
  <si>
    <t>見積書</t>
    <rPh sb="0" eb="2">
      <t>ミツモリ</t>
    </rPh>
    <rPh sb="2" eb="3">
      <t>ショ</t>
    </rPh>
    <phoneticPr fontId="2"/>
  </si>
  <si>
    <t>浄化槽設備士免状のコピー</t>
    <rPh sb="0" eb="2">
      <t>ジョウカ</t>
    </rPh>
    <rPh sb="2" eb="3">
      <t>ソウ</t>
    </rPh>
    <rPh sb="3" eb="5">
      <t>セツビ</t>
    </rPh>
    <rPh sb="5" eb="6">
      <t>シ</t>
    </rPh>
    <rPh sb="6" eb="8">
      <t>メンジョウ</t>
    </rPh>
    <phoneticPr fontId="2"/>
  </si>
  <si>
    <t>その他の変更項目に関しては下水道課にお問い合わせください。</t>
    <rPh sb="4" eb="6">
      <t>ヘンコウ</t>
    </rPh>
    <rPh sb="6" eb="8">
      <t>コウモク</t>
    </rPh>
    <rPh sb="9" eb="10">
      <t>カン</t>
    </rPh>
    <phoneticPr fontId="2"/>
  </si>
  <si>
    <t>変更申請が必要な変更項目</t>
    <rPh sb="0" eb="2">
      <t>ヘンコウ</t>
    </rPh>
    <rPh sb="2" eb="4">
      <t>シンセイ</t>
    </rPh>
    <rPh sb="5" eb="7">
      <t>ヒツヨウ</t>
    </rPh>
    <rPh sb="8" eb="10">
      <t>ヘンコウ</t>
    </rPh>
    <rPh sb="10" eb="12">
      <t>コウモク</t>
    </rPh>
    <phoneticPr fontId="2"/>
  </si>
  <si>
    <t/>
  </si>
  <si>
    <r>
      <rPr>
        <sz val="9"/>
        <color theme="1"/>
        <rFont val="ＭＳ 明朝"/>
        <family val="1"/>
        <charset val="128"/>
      </rPr>
      <t>[年号]</t>
    </r>
    <r>
      <rPr>
        <sz val="11"/>
        <color rgb="FFFF0000"/>
        <rFont val="ＭＳ 明朝"/>
        <family val="1"/>
        <charset val="128"/>
      </rPr>
      <t>□□</t>
    </r>
    <r>
      <rPr>
        <sz val="11"/>
        <color theme="1"/>
        <rFont val="ＭＳ 明朝"/>
        <family val="1"/>
        <charset val="128"/>
      </rPr>
      <t>年</t>
    </r>
    <r>
      <rPr>
        <sz val="11"/>
        <color rgb="FFFF0000"/>
        <rFont val="ＭＳ 明朝"/>
        <family val="1"/>
        <charset val="128"/>
      </rPr>
      <t>□□</t>
    </r>
    <r>
      <rPr>
        <sz val="11"/>
        <color theme="1"/>
        <rFont val="ＭＳ 明朝"/>
        <family val="1"/>
        <charset val="128"/>
      </rPr>
      <t>月</t>
    </r>
    <r>
      <rPr>
        <sz val="11"/>
        <color rgb="FFFF0000"/>
        <rFont val="ＭＳ 明朝"/>
        <family val="1"/>
        <charset val="128"/>
      </rPr>
      <t>□□</t>
    </r>
    <r>
      <rPr>
        <sz val="11"/>
        <color theme="1"/>
        <rFont val="ＭＳ 明朝"/>
        <family val="1"/>
        <charset val="128"/>
      </rPr>
      <t>日</t>
    </r>
    <rPh sb="1" eb="3">
      <t>ネンゴウ</t>
    </rPh>
    <rPh sb="6" eb="7">
      <t>ネン</t>
    </rPh>
    <rPh sb="9" eb="10">
      <t>ガツ</t>
    </rPh>
    <rPh sb="12" eb="13">
      <t>ニチ</t>
    </rPh>
    <phoneticPr fontId="2"/>
  </si>
  <si>
    <r>
      <rPr>
        <sz val="9"/>
        <color theme="1"/>
        <rFont val="ＭＳ 明朝"/>
        <family val="1"/>
        <charset val="128"/>
      </rPr>
      <t>[年号]</t>
    </r>
    <r>
      <rPr>
        <sz val="11"/>
        <color rgb="FFFF0000"/>
        <rFont val="ＭＳ 明朝"/>
        <family val="1"/>
        <charset val="128"/>
      </rPr>
      <t>△△</t>
    </r>
    <r>
      <rPr>
        <sz val="11"/>
        <color theme="1"/>
        <rFont val="ＭＳ 明朝"/>
        <family val="1"/>
        <charset val="128"/>
      </rPr>
      <t>年</t>
    </r>
    <r>
      <rPr>
        <sz val="11"/>
        <color rgb="FFFF0000"/>
        <rFont val="ＭＳ 明朝"/>
        <family val="1"/>
        <charset val="128"/>
      </rPr>
      <t>△△</t>
    </r>
    <r>
      <rPr>
        <sz val="11"/>
        <color theme="1"/>
        <rFont val="ＭＳ 明朝"/>
        <family val="1"/>
        <charset val="128"/>
      </rPr>
      <t>月</t>
    </r>
    <r>
      <rPr>
        <sz val="11"/>
        <color rgb="FFFF0000"/>
        <rFont val="ＭＳ 明朝"/>
        <family val="1"/>
        <charset val="128"/>
      </rPr>
      <t>△△</t>
    </r>
    <r>
      <rPr>
        <sz val="11"/>
        <color theme="1"/>
        <rFont val="ＭＳ 明朝"/>
        <family val="1"/>
        <charset val="128"/>
      </rPr>
      <t>日</t>
    </r>
    <rPh sb="1" eb="3">
      <t>ネンゴウ</t>
    </rPh>
    <rPh sb="6" eb="7">
      <t>ネン</t>
    </rPh>
    <rPh sb="9" eb="10">
      <t>ガツ</t>
    </rPh>
    <rPh sb="12" eb="13">
      <t>ニチ</t>
    </rPh>
    <phoneticPr fontId="2"/>
  </si>
  <si>
    <r>
      <rPr>
        <sz val="9"/>
        <color theme="1"/>
        <rFont val="ＭＳ 明朝"/>
        <family val="1"/>
        <charset val="128"/>
      </rPr>
      <t>[年号]</t>
    </r>
    <r>
      <rPr>
        <sz val="11"/>
        <color rgb="FFFF0000"/>
        <rFont val="ＭＳ 明朝"/>
        <family val="1"/>
        <charset val="128"/>
      </rPr>
      <t>▼▼</t>
    </r>
    <r>
      <rPr>
        <sz val="11"/>
        <color theme="1"/>
        <rFont val="ＭＳ 明朝"/>
        <family val="1"/>
        <charset val="128"/>
      </rPr>
      <t>年</t>
    </r>
    <r>
      <rPr>
        <sz val="11"/>
        <color rgb="FFFF0000"/>
        <rFont val="ＭＳ 明朝"/>
        <family val="1"/>
        <charset val="128"/>
      </rPr>
      <t>▼▼</t>
    </r>
    <r>
      <rPr>
        <sz val="11"/>
        <color theme="1"/>
        <rFont val="ＭＳ 明朝"/>
        <family val="1"/>
        <charset val="128"/>
      </rPr>
      <t>月</t>
    </r>
    <r>
      <rPr>
        <sz val="11"/>
        <color rgb="FFFF0000"/>
        <rFont val="ＭＳ 明朝"/>
        <family val="1"/>
        <charset val="128"/>
      </rPr>
      <t>▼▼</t>
    </r>
    <r>
      <rPr>
        <sz val="11"/>
        <color theme="1"/>
        <rFont val="ＭＳ 明朝"/>
        <family val="1"/>
        <charset val="128"/>
      </rPr>
      <t>日</t>
    </r>
    <rPh sb="1" eb="3">
      <t>ネンゴウ</t>
    </rPh>
    <rPh sb="6" eb="7">
      <t>ネン</t>
    </rPh>
    <rPh sb="9" eb="10">
      <t>ガツ</t>
    </rPh>
    <rPh sb="12" eb="13">
      <t>ニチ</t>
    </rPh>
    <phoneticPr fontId="2"/>
  </si>
  <si>
    <r>
      <t>[年号]</t>
    </r>
    <r>
      <rPr>
        <sz val="14"/>
        <color rgb="FFFF0000"/>
        <rFont val="ＭＳ 明朝"/>
        <family val="1"/>
        <charset val="128"/>
      </rPr>
      <t>□□</t>
    </r>
    <r>
      <rPr>
        <sz val="14"/>
        <color theme="1"/>
        <rFont val="ＭＳ 明朝"/>
        <family val="1"/>
        <charset val="128"/>
      </rPr>
      <t>年</t>
    </r>
    <r>
      <rPr>
        <sz val="14"/>
        <color rgb="FFFF0000"/>
        <rFont val="ＭＳ 明朝"/>
        <family val="1"/>
        <charset val="128"/>
      </rPr>
      <t>□□</t>
    </r>
    <r>
      <rPr>
        <sz val="14"/>
        <color theme="1"/>
        <rFont val="ＭＳ 明朝"/>
        <family val="1"/>
        <charset val="128"/>
      </rPr>
      <t>月</t>
    </r>
    <r>
      <rPr>
        <sz val="14"/>
        <color rgb="FFFF0000"/>
        <rFont val="ＭＳ 明朝"/>
        <family val="1"/>
        <charset val="128"/>
      </rPr>
      <t>□□</t>
    </r>
    <r>
      <rPr>
        <sz val="14"/>
        <color theme="1"/>
        <rFont val="ＭＳ 明朝"/>
        <family val="1"/>
        <charset val="128"/>
      </rPr>
      <t>日</t>
    </r>
    <rPh sb="1" eb="3">
      <t>ネンゴウ</t>
    </rPh>
    <phoneticPr fontId="2"/>
  </si>
  <si>
    <r>
      <rPr>
        <sz val="9"/>
        <color theme="1"/>
        <rFont val="ＭＳ 明朝"/>
        <family val="1"/>
        <charset val="128"/>
      </rPr>
      <t>[年号]</t>
    </r>
    <r>
      <rPr>
        <sz val="11"/>
        <color rgb="FFFF0000"/>
        <rFont val="ＭＳ 明朝"/>
        <family val="1"/>
        <charset val="128"/>
      </rPr>
      <t>□□</t>
    </r>
    <r>
      <rPr>
        <sz val="11"/>
        <color theme="1"/>
        <rFont val="ＭＳ 明朝"/>
        <family val="1"/>
        <charset val="128"/>
      </rPr>
      <t>年</t>
    </r>
    <r>
      <rPr>
        <sz val="11"/>
        <color rgb="FFFF0000"/>
        <rFont val="ＭＳ 明朝"/>
        <family val="1"/>
        <charset val="128"/>
      </rPr>
      <t>□□</t>
    </r>
    <r>
      <rPr>
        <sz val="11"/>
        <color theme="1"/>
        <rFont val="ＭＳ 明朝"/>
        <family val="1"/>
        <charset val="128"/>
      </rPr>
      <t>月</t>
    </r>
    <r>
      <rPr>
        <sz val="11"/>
        <color rgb="FFFF0000"/>
        <rFont val="ＭＳ 明朝"/>
        <family val="1"/>
        <charset val="128"/>
      </rPr>
      <t>□□</t>
    </r>
    <r>
      <rPr>
        <sz val="11"/>
        <color theme="1"/>
        <rFont val="ＭＳ 明朝"/>
        <family val="1"/>
        <charset val="128"/>
      </rPr>
      <t>日</t>
    </r>
    <rPh sb="1" eb="3">
      <t>ネンゴウ</t>
    </rPh>
    <phoneticPr fontId="2"/>
  </si>
  <si>
    <r>
      <rPr>
        <sz val="9"/>
        <color theme="1"/>
        <rFont val="ＭＳ 明朝"/>
        <family val="1"/>
        <charset val="128"/>
      </rPr>
      <t>[年号]</t>
    </r>
    <r>
      <rPr>
        <sz val="11"/>
        <color rgb="FFFF0000"/>
        <rFont val="ＭＳ 明朝"/>
        <family val="1"/>
        <charset val="128"/>
      </rPr>
      <t>△△</t>
    </r>
    <r>
      <rPr>
        <sz val="11"/>
        <color theme="1"/>
        <rFont val="ＭＳ 明朝"/>
        <family val="1"/>
        <charset val="128"/>
      </rPr>
      <t>年</t>
    </r>
    <r>
      <rPr>
        <sz val="11"/>
        <color rgb="FFFF0000"/>
        <rFont val="ＭＳ 明朝"/>
        <family val="1"/>
        <charset val="128"/>
      </rPr>
      <t>△△</t>
    </r>
    <r>
      <rPr>
        <sz val="11"/>
        <color theme="1"/>
        <rFont val="ＭＳ 明朝"/>
        <family val="1"/>
        <charset val="128"/>
      </rPr>
      <t>月</t>
    </r>
    <r>
      <rPr>
        <sz val="11"/>
        <color rgb="FFFF0000"/>
        <rFont val="ＭＳ 明朝"/>
        <family val="1"/>
        <charset val="128"/>
      </rPr>
      <t>△△</t>
    </r>
    <r>
      <rPr>
        <sz val="11"/>
        <color theme="1"/>
        <rFont val="ＭＳ 明朝"/>
        <family val="1"/>
        <charset val="128"/>
      </rPr>
      <t>日</t>
    </r>
    <phoneticPr fontId="2"/>
  </si>
  <si>
    <r>
      <rPr>
        <sz val="9"/>
        <color theme="1"/>
        <rFont val="ＭＳ 明朝"/>
        <family val="1"/>
        <charset val="128"/>
      </rPr>
      <t>[年号]</t>
    </r>
    <r>
      <rPr>
        <sz val="11"/>
        <color rgb="FFFF0000"/>
        <rFont val="ＭＳ 明朝"/>
        <family val="1"/>
        <charset val="128"/>
      </rPr>
      <t>▼▼</t>
    </r>
    <r>
      <rPr>
        <sz val="11"/>
        <color theme="1"/>
        <rFont val="ＭＳ 明朝"/>
        <family val="1"/>
        <charset val="128"/>
      </rPr>
      <t>年</t>
    </r>
    <r>
      <rPr>
        <sz val="11"/>
        <color rgb="FFFF0000"/>
        <rFont val="ＭＳ 明朝"/>
        <family val="1"/>
        <charset val="128"/>
      </rPr>
      <t>▼▼</t>
    </r>
    <r>
      <rPr>
        <sz val="11"/>
        <color theme="1"/>
        <rFont val="ＭＳ 明朝"/>
        <family val="1"/>
        <charset val="128"/>
      </rPr>
      <t>月</t>
    </r>
    <r>
      <rPr>
        <sz val="11"/>
        <color rgb="FFFF0000"/>
        <rFont val="ＭＳ 明朝"/>
        <family val="1"/>
        <charset val="128"/>
      </rPr>
      <t>▼▼</t>
    </r>
    <r>
      <rPr>
        <sz val="11"/>
        <color theme="1"/>
        <rFont val="ＭＳ 明朝"/>
        <family val="1"/>
        <charset val="128"/>
      </rPr>
      <t>日</t>
    </r>
    <phoneticPr fontId="2"/>
  </si>
  <si>
    <r>
      <rPr>
        <sz val="9"/>
        <color theme="1"/>
        <rFont val="ＭＳ 明朝"/>
        <family val="1"/>
        <charset val="128"/>
      </rPr>
      <t>[年号]</t>
    </r>
    <r>
      <rPr>
        <sz val="11"/>
        <color rgb="FFFF0000"/>
        <rFont val="ＭＳ 明朝"/>
        <family val="1"/>
        <charset val="128"/>
      </rPr>
      <t>□□</t>
    </r>
    <r>
      <rPr>
        <sz val="11"/>
        <color theme="1"/>
        <rFont val="ＭＳ 明朝"/>
        <family val="1"/>
        <charset val="128"/>
      </rPr>
      <t>年</t>
    </r>
    <r>
      <rPr>
        <sz val="11"/>
        <color rgb="FFFF0000"/>
        <rFont val="ＭＳ 明朝"/>
        <family val="1"/>
        <charset val="128"/>
      </rPr>
      <t>□□</t>
    </r>
    <r>
      <rPr>
        <sz val="11"/>
        <color theme="1"/>
        <rFont val="ＭＳ 明朝"/>
        <family val="1"/>
        <charset val="128"/>
      </rPr>
      <t>月</t>
    </r>
    <r>
      <rPr>
        <sz val="11"/>
        <color rgb="FFFF0000"/>
        <rFont val="ＭＳ 明朝"/>
        <family val="1"/>
        <charset val="128"/>
      </rPr>
      <t>□□</t>
    </r>
    <r>
      <rPr>
        <sz val="11"/>
        <color theme="1"/>
        <rFont val="ＭＳ 明朝"/>
        <family val="1"/>
        <charset val="128"/>
      </rPr>
      <t>日</t>
    </r>
    <phoneticPr fontId="2"/>
  </si>
  <si>
    <r>
      <rPr>
        <sz val="14"/>
        <rFont val="ＭＳ 明朝"/>
        <family val="1"/>
        <charset val="128"/>
      </rPr>
      <t xml:space="preserve"> </t>
    </r>
    <r>
      <rPr>
        <sz val="11"/>
        <rFont val="ＭＳ 明朝"/>
        <family val="1"/>
        <charset val="128"/>
      </rPr>
      <t>[年号]</t>
    </r>
    <r>
      <rPr>
        <sz val="14"/>
        <color rgb="FFFF0000"/>
        <rFont val="ＭＳ 明朝"/>
        <family val="1"/>
        <charset val="128"/>
      </rPr>
      <t>■■</t>
    </r>
    <r>
      <rPr>
        <sz val="14"/>
        <color theme="1"/>
        <rFont val="ＭＳ 明朝"/>
        <family val="1"/>
        <charset val="128"/>
      </rPr>
      <t>年度東北町浄化槽設置整備事業費補助金を受けて浄化槽を</t>
    </r>
    <phoneticPr fontId="2"/>
  </si>
  <si>
    <t>令和</t>
    <rPh sb="0" eb="2">
      <t>レイワ</t>
    </rPh>
    <phoneticPr fontId="2"/>
  </si>
  <si>
    <t>５人槽</t>
  </si>
  <si>
    <t>内訳</t>
    <rPh sb="0" eb="2">
      <t>ウチワケ</t>
    </rPh>
    <phoneticPr fontId="2"/>
  </si>
  <si>
    <t>浄化槽設置費用</t>
    <rPh sb="0" eb="3">
      <t>ジョウカソウ</t>
    </rPh>
    <rPh sb="3" eb="5">
      <t>セッチ</t>
    </rPh>
    <rPh sb="5" eb="7">
      <t>ヒヨウ</t>
    </rPh>
    <phoneticPr fontId="2"/>
  </si>
  <si>
    <t>撤去費用</t>
    <rPh sb="0" eb="2">
      <t>テッキョ</t>
    </rPh>
    <rPh sb="2" eb="4">
      <t>ヒヨウ</t>
    </rPh>
    <phoneticPr fontId="2"/>
  </si>
  <si>
    <t>配管費用</t>
    <rPh sb="0" eb="2">
      <t>ハイカン</t>
    </rPh>
    <rPh sb="2" eb="4">
      <t>ヒヨウ</t>
    </rPh>
    <phoneticPr fontId="2"/>
  </si>
  <si>
    <t>住宅所有者</t>
    <rPh sb="0" eb="2">
      <t>ジュウタク</t>
    </rPh>
    <rPh sb="2" eb="5">
      <t>ショユウシャ</t>
    </rPh>
    <phoneticPr fontId="2"/>
  </si>
  <si>
    <t>工事種別</t>
    <rPh sb="0" eb="2">
      <t>コウジ</t>
    </rPh>
    <rPh sb="2" eb="4">
      <t>シュベツ</t>
    </rPh>
    <phoneticPr fontId="2"/>
  </si>
  <si>
    <t>撤去工事内容</t>
    <rPh sb="0" eb="2">
      <t>テッキョ</t>
    </rPh>
    <rPh sb="2" eb="4">
      <t>コウジ</t>
    </rPh>
    <rPh sb="4" eb="6">
      <t>ナイヨウ</t>
    </rPh>
    <phoneticPr fontId="2"/>
  </si>
  <si>
    <t>同意書(集合処理区域となった場合それに加入する旨)</t>
    <phoneticPr fontId="2"/>
  </si>
  <si>
    <t>申請
金額</t>
    <rPh sb="0" eb="2">
      <t>シンセイ</t>
    </rPh>
    <rPh sb="3" eb="5">
      <t>キンガク</t>
    </rPh>
    <phoneticPr fontId="2"/>
  </si>
  <si>
    <t>浄化槽設置</t>
    <rPh sb="0" eb="3">
      <t>ジョウカソウ</t>
    </rPh>
    <rPh sb="3" eb="5">
      <t>セッチ</t>
    </rPh>
    <phoneticPr fontId="2"/>
  </si>
  <si>
    <t>撤去</t>
    <rPh sb="0" eb="2">
      <t>テッキョ</t>
    </rPh>
    <phoneticPr fontId="2"/>
  </si>
  <si>
    <t>配管</t>
    <rPh sb="0" eb="2">
      <t>ハイカン</t>
    </rPh>
    <phoneticPr fontId="2"/>
  </si>
  <si>
    <t>合計</t>
    <rPh sb="0" eb="2">
      <t>ゴウケイ</t>
    </rPh>
    <phoneticPr fontId="2"/>
  </si>
  <si>
    <t>東北町合併処理浄化槽設置整備事業に伴う調査票</t>
    <rPh sb="17" eb="18">
      <t>トモナ</t>
    </rPh>
    <rPh sb="19" eb="22">
      <t>チョウサヒョウ</t>
    </rPh>
    <phoneticPr fontId="21"/>
  </si>
  <si>
    <t>住所</t>
    <rPh sb="0" eb="2">
      <t>ジュウショ</t>
    </rPh>
    <phoneticPr fontId="21"/>
  </si>
  <si>
    <t>氏名</t>
    <rPh sb="0" eb="2">
      <t>シメイ</t>
    </rPh>
    <phoneticPr fontId="21"/>
  </si>
  <si>
    <t>問１-１．</t>
    <phoneticPr fontId="21"/>
  </si>
  <si>
    <t>合併浄化槽を設置する工事について、当てはまるものに○をして下さい。</t>
    <rPh sb="0" eb="2">
      <t>ガッペイ</t>
    </rPh>
    <rPh sb="2" eb="5">
      <t>ジョウカソウ</t>
    </rPh>
    <rPh sb="6" eb="8">
      <t>セッチ</t>
    </rPh>
    <rPh sb="10" eb="12">
      <t>コウジ</t>
    </rPh>
    <rPh sb="17" eb="18">
      <t>ア</t>
    </rPh>
    <rPh sb="29" eb="30">
      <t>クダ</t>
    </rPh>
    <phoneticPr fontId="21"/>
  </si>
  <si>
    <t>ア．</t>
    <phoneticPr fontId="21"/>
  </si>
  <si>
    <t>新　築　（住宅が立っていない土地に、新しく住宅を建てる場合）</t>
    <rPh sb="0" eb="1">
      <t>シン</t>
    </rPh>
    <rPh sb="2" eb="3">
      <t>チク</t>
    </rPh>
    <phoneticPr fontId="21"/>
  </si>
  <si>
    <t>イ．</t>
    <phoneticPr fontId="21"/>
  </si>
  <si>
    <t>建　替　（古い住宅を取り壊して、同じ敷地に新しく住宅を建てる場合）</t>
    <rPh sb="0" eb="1">
      <t>ケン</t>
    </rPh>
    <rPh sb="2" eb="3">
      <t>タイ</t>
    </rPh>
    <phoneticPr fontId="21"/>
  </si>
  <si>
    <t>ウ．</t>
    <phoneticPr fontId="21"/>
  </si>
  <si>
    <t>問１-２．</t>
  </si>
  <si>
    <t>工事を行う前の排水施設について、当てはまるものに○をして下さい。</t>
    <rPh sb="0" eb="2">
      <t>コウジ</t>
    </rPh>
    <rPh sb="3" eb="4">
      <t>オコナ</t>
    </rPh>
    <rPh sb="5" eb="6">
      <t>マエ</t>
    </rPh>
    <rPh sb="7" eb="9">
      <t>ハイスイ</t>
    </rPh>
    <rPh sb="9" eb="11">
      <t>シセツ</t>
    </rPh>
    <rPh sb="16" eb="17">
      <t>ア</t>
    </rPh>
    <rPh sb="28" eb="29">
      <t>クダ</t>
    </rPh>
    <phoneticPr fontId="21"/>
  </si>
  <si>
    <t>公共下水道</t>
    <rPh sb="0" eb="2">
      <t>コウキョウ</t>
    </rPh>
    <rPh sb="2" eb="5">
      <t>ゲスイドウ</t>
    </rPh>
    <phoneticPr fontId="21"/>
  </si>
  <si>
    <t>農業集落排水</t>
    <rPh sb="0" eb="2">
      <t>ノウギョウ</t>
    </rPh>
    <rPh sb="2" eb="4">
      <t>シュウラク</t>
    </rPh>
    <rPh sb="4" eb="6">
      <t>ハイスイ</t>
    </rPh>
    <phoneticPr fontId="21"/>
  </si>
  <si>
    <t>エ．</t>
    <phoneticPr fontId="21"/>
  </si>
  <si>
    <t>オ．</t>
    <phoneticPr fontId="21"/>
  </si>
  <si>
    <t>合併浄化槽</t>
    <rPh sb="0" eb="2">
      <t>ガッペイ</t>
    </rPh>
    <rPh sb="2" eb="5">
      <t>ジョウカソウ</t>
    </rPh>
    <phoneticPr fontId="21"/>
  </si>
  <si>
    <t>撤　去</t>
    <rPh sb="0" eb="1">
      <t>テツ</t>
    </rPh>
    <rPh sb="2" eb="3">
      <t>キョ</t>
    </rPh>
    <phoneticPr fontId="21"/>
  </si>
  <si>
    <t>個人宅</t>
    <rPh sb="0" eb="2">
      <t>コジン</t>
    </rPh>
    <rPh sb="2" eb="3">
      <t>タク</t>
    </rPh>
    <phoneticPr fontId="21"/>
  </si>
  <si>
    <t>貸家</t>
    <rPh sb="0" eb="2">
      <t>カシヤ</t>
    </rPh>
    <phoneticPr fontId="21"/>
  </si>
  <si>
    <t>（</t>
    <phoneticPr fontId="21"/>
  </si>
  <si>
    <t>）※名称があれば（　）内に記入</t>
    <rPh sb="2" eb="4">
      <t>メイショウ</t>
    </rPh>
    <rPh sb="11" eb="12">
      <t>ナイ</t>
    </rPh>
    <rPh sb="13" eb="14">
      <t>キ</t>
    </rPh>
    <rPh sb="14" eb="15">
      <t>ニュウ</t>
    </rPh>
    <phoneticPr fontId="21"/>
  </si>
  <si>
    <t>アパート</t>
    <phoneticPr fontId="21"/>
  </si>
  <si>
    <t>）</t>
    <phoneticPr fontId="21"/>
  </si>
  <si>
    <t>問２-１．</t>
    <rPh sb="0" eb="1">
      <t>ト</t>
    </rPh>
    <phoneticPr fontId="21"/>
  </si>
  <si>
    <t>住所と浄化槽設置住居の関係について、当てはまるものに○をして下さい。</t>
    <rPh sb="0" eb="2">
      <t>ジュウショ</t>
    </rPh>
    <rPh sb="3" eb="6">
      <t>ジョウカソウ</t>
    </rPh>
    <rPh sb="6" eb="8">
      <t>セッチ</t>
    </rPh>
    <rPh sb="8" eb="10">
      <t>ジュウキョ</t>
    </rPh>
    <rPh sb="11" eb="13">
      <t>カンケイ</t>
    </rPh>
    <rPh sb="18" eb="19">
      <t>ア</t>
    </rPh>
    <rPh sb="30" eb="31">
      <t>クダ</t>
    </rPh>
    <phoneticPr fontId="21"/>
  </si>
  <si>
    <t>現在住んでいる住所と浄化槽を設置する建物の場所が同じである</t>
    <rPh sb="0" eb="2">
      <t>ゲンザイ</t>
    </rPh>
    <rPh sb="2" eb="3">
      <t>ス</t>
    </rPh>
    <rPh sb="7" eb="9">
      <t>ジュウショ</t>
    </rPh>
    <rPh sb="10" eb="13">
      <t>ジョウカソウ</t>
    </rPh>
    <rPh sb="14" eb="16">
      <t>セッチ</t>
    </rPh>
    <rPh sb="18" eb="20">
      <t>タテモノ</t>
    </rPh>
    <rPh sb="21" eb="23">
      <t>バショ</t>
    </rPh>
    <rPh sb="24" eb="25">
      <t>オナ</t>
    </rPh>
    <phoneticPr fontId="21"/>
  </si>
  <si>
    <t>現在、浄化槽を設置する建物がある場所から離れたところに住んでいて、工事が終わり次第</t>
    <rPh sb="0" eb="2">
      <t>ゲンザイ</t>
    </rPh>
    <rPh sb="3" eb="6">
      <t>ジョウカソウ</t>
    </rPh>
    <rPh sb="7" eb="9">
      <t>セッチ</t>
    </rPh>
    <rPh sb="11" eb="13">
      <t>タテモノ</t>
    </rPh>
    <rPh sb="16" eb="18">
      <t>バショ</t>
    </rPh>
    <rPh sb="20" eb="21">
      <t>ハナ</t>
    </rPh>
    <rPh sb="27" eb="28">
      <t>ス</t>
    </rPh>
    <rPh sb="33" eb="35">
      <t>コウジ</t>
    </rPh>
    <rPh sb="36" eb="37">
      <t>オ</t>
    </rPh>
    <phoneticPr fontId="21"/>
  </si>
  <si>
    <t>引越しする予定である</t>
    <phoneticPr fontId="21"/>
  </si>
  <si>
    <t>住んでいる敷地内に新しい建物を建てて、新旧二つの建物に家族が別れて暮らす予定である</t>
    <rPh sb="0" eb="1">
      <t>ス</t>
    </rPh>
    <rPh sb="5" eb="7">
      <t>シキチ</t>
    </rPh>
    <rPh sb="7" eb="8">
      <t>ナイ</t>
    </rPh>
    <rPh sb="9" eb="10">
      <t>アタラ</t>
    </rPh>
    <rPh sb="12" eb="14">
      <t>タテモノ</t>
    </rPh>
    <rPh sb="15" eb="16">
      <t>タ</t>
    </rPh>
    <rPh sb="19" eb="21">
      <t>シンキュウ</t>
    </rPh>
    <rPh sb="21" eb="22">
      <t>フタ</t>
    </rPh>
    <rPh sb="24" eb="26">
      <t>タテモノ</t>
    </rPh>
    <rPh sb="27" eb="29">
      <t>カゾク</t>
    </rPh>
    <rPh sb="30" eb="31">
      <t>ワカ</t>
    </rPh>
    <rPh sb="33" eb="34">
      <t>ク</t>
    </rPh>
    <rPh sb="36" eb="38">
      <t>ヨテイ</t>
    </rPh>
    <phoneticPr fontId="21"/>
  </si>
  <si>
    <t>問２-２．</t>
    <rPh sb="0" eb="1">
      <t>ト</t>
    </rPh>
    <phoneticPr fontId="21"/>
  </si>
  <si>
    <t>問２-１で「イ」「ウ｣を選んだ場合、引越し前の建物について、あてはまるものに○をして下さい。</t>
    <rPh sb="0" eb="1">
      <t>ト</t>
    </rPh>
    <rPh sb="12" eb="13">
      <t>エラ</t>
    </rPh>
    <rPh sb="15" eb="17">
      <t>バアイ</t>
    </rPh>
    <rPh sb="18" eb="20">
      <t>ヒッコ</t>
    </rPh>
    <rPh sb="21" eb="22">
      <t>マエ</t>
    </rPh>
    <rPh sb="23" eb="25">
      <t>タテモノ</t>
    </rPh>
    <rPh sb="42" eb="43">
      <t>クダ</t>
    </rPh>
    <phoneticPr fontId="21"/>
  </si>
  <si>
    <t>①</t>
    <phoneticPr fontId="21"/>
  </si>
  <si>
    <t>住宅区分</t>
    <rPh sb="0" eb="2">
      <t>ジュウタク</t>
    </rPh>
    <rPh sb="2" eb="4">
      <t>クブン</t>
    </rPh>
    <phoneticPr fontId="21"/>
  </si>
  <si>
    <t>②</t>
    <phoneticPr fontId="21"/>
  </si>
  <si>
    <t>排水設備</t>
    <rPh sb="0" eb="2">
      <t>ハイスイ</t>
    </rPh>
    <rPh sb="2" eb="4">
      <t>セツビ</t>
    </rPh>
    <phoneticPr fontId="21"/>
  </si>
  <si>
    <t>問２-３．</t>
    <rPh sb="0" eb="1">
      <t>ト</t>
    </rPh>
    <phoneticPr fontId="21"/>
  </si>
  <si>
    <t>問２-１で「イ」を選んだ場合、引越しの内容についてあてはまるものに○をして下さい。</t>
    <rPh sb="0" eb="1">
      <t>ト</t>
    </rPh>
    <rPh sb="9" eb="10">
      <t>エラ</t>
    </rPh>
    <rPh sb="12" eb="14">
      <t>バアイ</t>
    </rPh>
    <rPh sb="15" eb="17">
      <t>ヒッコ</t>
    </rPh>
    <rPh sb="19" eb="21">
      <t>ナイヨウ</t>
    </rPh>
    <rPh sb="37" eb="38">
      <t>クダ</t>
    </rPh>
    <phoneticPr fontId="21"/>
  </si>
  <si>
    <t>引越し　（家族全員が引越し）</t>
    <rPh sb="0" eb="2">
      <t>ヒッコ</t>
    </rPh>
    <rPh sb="5" eb="7">
      <t>カゾク</t>
    </rPh>
    <rPh sb="7" eb="9">
      <t>ゼンイン</t>
    </rPh>
    <rPh sb="10" eb="12">
      <t>ヒッコ</t>
    </rPh>
    <phoneticPr fontId="21"/>
  </si>
  <si>
    <t>分家　（家族の一部が引越し）</t>
    <rPh sb="0" eb="2">
      <t>ブンケ</t>
    </rPh>
    <rPh sb="4" eb="6">
      <t>カゾク</t>
    </rPh>
    <rPh sb="7" eb="9">
      <t>イチブ</t>
    </rPh>
    <rPh sb="10" eb="12">
      <t>ヒッコ</t>
    </rPh>
    <phoneticPr fontId="21"/>
  </si>
  <si>
    <t>※補助事業に必要な調査なので、誤りが無いよう正しく記入してください。</t>
    <rPh sb="1" eb="3">
      <t>ホジョ</t>
    </rPh>
    <rPh sb="3" eb="5">
      <t>ジギョウ</t>
    </rPh>
    <rPh sb="6" eb="8">
      <t>ヒツヨウ</t>
    </rPh>
    <rPh sb="9" eb="11">
      <t>チョウサ</t>
    </rPh>
    <rPh sb="15" eb="16">
      <t>アヤマ</t>
    </rPh>
    <rPh sb="18" eb="19">
      <t>ナ</t>
    </rPh>
    <rPh sb="22" eb="23">
      <t>タダ</t>
    </rPh>
    <rPh sb="25" eb="27">
      <t>キニュウ</t>
    </rPh>
    <phoneticPr fontId="21"/>
  </si>
  <si>
    <t>問1-1</t>
    <rPh sb="0" eb="1">
      <t>トイ</t>
    </rPh>
    <phoneticPr fontId="2"/>
  </si>
  <si>
    <t>問1-2</t>
    <rPh sb="0" eb="1">
      <t>トイ</t>
    </rPh>
    <phoneticPr fontId="2"/>
  </si>
  <si>
    <t>汲み取り便槽</t>
  </si>
  <si>
    <t>汲み取り便槽</t>
    <rPh sb="0" eb="1">
      <t>ク</t>
    </rPh>
    <rPh sb="2" eb="3">
      <t>ト</t>
    </rPh>
    <rPh sb="4" eb="6">
      <t>ベンソウ</t>
    </rPh>
    <phoneticPr fontId="21"/>
  </si>
  <si>
    <t>単独処理浄化槽</t>
  </si>
  <si>
    <t>単独処理浄化槽</t>
    <rPh sb="0" eb="2">
      <t>タンドク</t>
    </rPh>
    <rPh sb="2" eb="4">
      <t>ショリ</t>
    </rPh>
    <rPh sb="4" eb="7">
      <t>ジョウカソウ</t>
    </rPh>
    <phoneticPr fontId="21"/>
  </si>
  <si>
    <t>その他の内容</t>
    <rPh sb="2" eb="3">
      <t>タ</t>
    </rPh>
    <rPh sb="4" eb="6">
      <t>ナイヨウ</t>
    </rPh>
    <phoneticPr fontId="2"/>
  </si>
  <si>
    <t>問1-3</t>
    <rPh sb="0" eb="1">
      <t>トイ</t>
    </rPh>
    <phoneticPr fontId="2"/>
  </si>
  <si>
    <t>←</t>
    <phoneticPr fontId="2"/>
  </si>
  <si>
    <t>選択してください</t>
    <phoneticPr fontId="2"/>
  </si>
  <si>
    <t>自動計算</t>
    <phoneticPr fontId="2"/>
  </si>
  <si>
    <t>役場に提出する日</t>
    <phoneticPr fontId="2"/>
  </si>
  <si>
    <t>申請日以降</t>
    <rPh sb="0" eb="2">
      <t>シンセイ</t>
    </rPh>
    <rPh sb="2" eb="3">
      <t>ビ</t>
    </rPh>
    <rPh sb="3" eb="5">
      <t>イコウ</t>
    </rPh>
    <phoneticPr fontId="2"/>
  </si>
  <si>
    <t>問1-4</t>
    <rPh sb="0" eb="1">
      <t>トイ</t>
    </rPh>
    <phoneticPr fontId="2"/>
  </si>
  <si>
    <t>単独槽・便槽の
処分方法</t>
    <rPh sb="0" eb="2">
      <t>タンドク</t>
    </rPh>
    <rPh sb="2" eb="3">
      <t>ソウ</t>
    </rPh>
    <rPh sb="4" eb="6">
      <t>ベンソウ</t>
    </rPh>
    <rPh sb="8" eb="10">
      <t>ショブン</t>
    </rPh>
    <rPh sb="10" eb="12">
      <t>ホウホウ</t>
    </rPh>
    <phoneticPr fontId="2"/>
  </si>
  <si>
    <t>工事前の
排水状況</t>
    <rPh sb="0" eb="2">
      <t>コウジ</t>
    </rPh>
    <rPh sb="2" eb="3">
      <t>マエ</t>
    </rPh>
    <rPh sb="5" eb="7">
      <t>ハイスイ</t>
    </rPh>
    <rPh sb="7" eb="9">
      <t>ジョウキョウ</t>
    </rPh>
    <phoneticPr fontId="2"/>
  </si>
  <si>
    <t>合併浄化槽を
設置する建物</t>
    <rPh sb="0" eb="2">
      <t>ガッペイ</t>
    </rPh>
    <rPh sb="2" eb="5">
      <t>ジョウカソウ</t>
    </rPh>
    <rPh sb="7" eb="9">
      <t>セッチ</t>
    </rPh>
    <rPh sb="11" eb="13">
      <t>タテモノ</t>
    </rPh>
    <phoneticPr fontId="2"/>
  </si>
  <si>
    <t>個人宅</t>
  </si>
  <si>
    <t>アパート</t>
  </si>
  <si>
    <t>問2-1</t>
    <rPh sb="0" eb="1">
      <t>トイ</t>
    </rPh>
    <phoneticPr fontId="2"/>
  </si>
  <si>
    <t>住所と浄化槽
設置住居の関係</t>
    <phoneticPr fontId="2"/>
  </si>
  <si>
    <t>イ</t>
  </si>
  <si>
    <t>問2-2</t>
    <rPh sb="0" eb="1">
      <t>トイ</t>
    </rPh>
    <phoneticPr fontId="2"/>
  </si>
  <si>
    <t>住宅区分</t>
    <rPh sb="0" eb="2">
      <t>ジュウタク</t>
    </rPh>
    <rPh sb="2" eb="4">
      <t>クブン</t>
    </rPh>
    <phoneticPr fontId="2"/>
  </si>
  <si>
    <t>排水設備</t>
    <rPh sb="0" eb="2">
      <t>ハイスイ</t>
    </rPh>
    <rPh sb="2" eb="4">
      <t>セツビ</t>
    </rPh>
    <phoneticPr fontId="2"/>
  </si>
  <si>
    <t>引越し
前の
建物</t>
    <phoneticPr fontId="2"/>
  </si>
  <si>
    <t>問2-3</t>
    <rPh sb="0" eb="1">
      <t>トイ</t>
    </rPh>
    <phoneticPr fontId="2"/>
  </si>
  <si>
    <t>引っ越しの内容</t>
    <rPh sb="0" eb="1">
      <t>ヒ</t>
    </rPh>
    <rPh sb="2" eb="3">
      <t>コ</t>
    </rPh>
    <rPh sb="5" eb="7">
      <t>ナイヨウ</t>
    </rPh>
    <phoneticPr fontId="2"/>
  </si>
  <si>
    <t>引越し　（家族全員が引越し）</t>
  </si>
  <si>
    <t>ビレッジとうほく</t>
    <phoneticPr fontId="2"/>
  </si>
  <si>
    <t>）</t>
  </si>
  <si>
    <t>浄化槽設置工事見積書(配管工事を含めた工事明細書)の写し</t>
    <phoneticPr fontId="2"/>
  </si>
  <si>
    <t>便槽・浄化槽の処分について、当てはまる箇所に○をしてください。</t>
    <rPh sb="0" eb="2">
      <t>ベンソウ</t>
    </rPh>
    <rPh sb="3" eb="6">
      <t>ジョウカソウ</t>
    </rPh>
    <phoneticPr fontId="21"/>
  </si>
  <si>
    <t>（</t>
    <phoneticPr fontId="2"/>
  </si>
  <si>
    <t>人槽を選択してください</t>
    <rPh sb="0" eb="2">
      <t>ニンソウ</t>
    </rPh>
    <phoneticPr fontId="2"/>
  </si>
  <si>
    <t>表示形式</t>
    <rPh sb="0" eb="2">
      <t>ヒョウジ</t>
    </rPh>
    <rPh sb="2" eb="4">
      <t>ケイシキ</t>
    </rPh>
    <phoneticPr fontId="2"/>
  </si>
  <si>
    <t>表示順</t>
    <rPh sb="0" eb="2">
      <t>ヒョウジ</t>
    </rPh>
    <rPh sb="2" eb="3">
      <t>ジュン</t>
    </rPh>
    <phoneticPr fontId="2"/>
  </si>
  <si>
    <t>入力する必要はありません。</t>
    <phoneticPr fontId="2"/>
  </si>
  <si>
    <t>役場に提出する日</t>
    <phoneticPr fontId="2"/>
  </si>
  <si>
    <t>申請金額の変更</t>
    <rPh sb="0" eb="2">
      <t>シンセイ</t>
    </rPh>
    <rPh sb="2" eb="4">
      <t>キンガク</t>
    </rPh>
    <rPh sb="5" eb="7">
      <t>ヘンコウ</t>
    </rPh>
    <phoneticPr fontId="2"/>
  </si>
  <si>
    <t>浄化槽
設置</t>
    <rPh sb="0" eb="3">
      <t>ジョウカソウ</t>
    </rPh>
    <rPh sb="4" eb="6">
      <t>セッチ</t>
    </rPh>
    <phoneticPr fontId="2"/>
  </si>
  <si>
    <t>人槽の変更</t>
    <rPh sb="0" eb="2">
      <t>ニンソウ</t>
    </rPh>
    <rPh sb="3" eb="5">
      <t>ヘンコウ</t>
    </rPh>
    <phoneticPr fontId="2"/>
  </si>
  <si>
    <t>完了予定日の
変更</t>
    <rPh sb="0" eb="2">
      <t>カンリョウ</t>
    </rPh>
    <rPh sb="2" eb="5">
      <t>ヨテイビ</t>
    </rPh>
    <rPh sb="7" eb="9">
      <t>ヘンコウ</t>
    </rPh>
    <phoneticPr fontId="2"/>
  </si>
  <si>
    <t>見積り金額の
変更</t>
    <rPh sb="0" eb="2">
      <t>ミツモ</t>
    </rPh>
    <rPh sb="3" eb="5">
      <t>キンガク</t>
    </rPh>
    <rPh sb="7" eb="9">
      <t>ヘンコウ</t>
    </rPh>
    <phoneticPr fontId="2"/>
  </si>
  <si>
    <t>様式第3号(第7条関係)</t>
    <phoneticPr fontId="2"/>
  </si>
  <si>
    <t>（　１ 本　人　２ 共　有　３ その他　）</t>
  </si>
  <si>
    <t>１　専用住宅　　２　併用住宅　　３　その他</t>
  </si>
  <si>
    <t>１　新築　　　　２　建替　　　　３　改築</t>
    <rPh sb="2" eb="4">
      <t>シンチク</t>
    </rPh>
    <rPh sb="10" eb="12">
      <t>タテカ</t>
    </rPh>
    <rPh sb="18" eb="20">
      <t>カイチク</t>
    </rPh>
    <phoneticPr fontId="2"/>
  </si>
  <si>
    <t>１　単独処理浄化槽　　２　汲み取り便槽</t>
    <rPh sb="2" eb="4">
      <t>タンドク</t>
    </rPh>
    <rPh sb="4" eb="6">
      <t>ショリ</t>
    </rPh>
    <rPh sb="6" eb="9">
      <t>ジョウカソウ</t>
    </rPh>
    <rPh sb="13" eb="14">
      <t>ク</t>
    </rPh>
    <rPh sb="15" eb="16">
      <t>ト</t>
    </rPh>
    <rPh sb="17" eb="19">
      <t>ベンソウ</t>
    </rPh>
    <phoneticPr fontId="2"/>
  </si>
  <si>
    <t>様式第5号(第9条関係)</t>
    <phoneticPr fontId="2"/>
  </si>
  <si>
    <t>様式第7号(第11条関係)</t>
    <phoneticPr fontId="2"/>
  </si>
  <si>
    <r>
      <t>[年号]</t>
    </r>
    <r>
      <rPr>
        <sz val="11"/>
        <color rgb="FFFF0000"/>
        <rFont val="ＭＳ 明朝"/>
        <family val="1"/>
        <charset val="128"/>
      </rPr>
      <t>□□</t>
    </r>
    <r>
      <rPr>
        <sz val="11"/>
        <rFont val="ＭＳ 明朝"/>
        <family val="1"/>
        <charset val="128"/>
      </rPr>
      <t>年</t>
    </r>
    <r>
      <rPr>
        <sz val="11"/>
        <color rgb="FFFF0000"/>
        <rFont val="ＭＳ 明朝"/>
        <family val="1"/>
        <charset val="128"/>
      </rPr>
      <t>□□</t>
    </r>
    <r>
      <rPr>
        <sz val="11"/>
        <rFont val="ＭＳ 明朝"/>
        <family val="1"/>
        <charset val="128"/>
      </rPr>
      <t>月</t>
    </r>
    <r>
      <rPr>
        <sz val="11"/>
        <color rgb="FFFF0000"/>
        <rFont val="ＭＳ 明朝"/>
        <family val="1"/>
        <charset val="128"/>
      </rPr>
      <t>□□</t>
    </r>
    <r>
      <rPr>
        <sz val="11"/>
        <rFont val="ＭＳ 明朝"/>
        <family val="1"/>
        <charset val="128"/>
      </rPr>
      <t>日</t>
    </r>
    <phoneticPr fontId="2"/>
  </si>
  <si>
    <t>７　　人　　槽</t>
    <phoneticPr fontId="2"/>
  </si>
  <si>
    <t>問１-１で「ウ．改築」を選んだ場合のみお答えください。</t>
    <rPh sb="8" eb="10">
      <t>カイチク</t>
    </rPh>
    <rPh sb="12" eb="13">
      <t>エラ</t>
    </rPh>
    <rPh sb="15" eb="17">
      <t>バアイ</t>
    </rPh>
    <rPh sb="20" eb="21">
      <t>コタ</t>
    </rPh>
    <phoneticPr fontId="21"/>
  </si>
  <si>
    <t>改　築　（今ある住宅に合併浄化槽を設置する場合）</t>
    <rPh sb="0" eb="1">
      <t>アラタ</t>
    </rPh>
    <rPh sb="2" eb="3">
      <t>チク</t>
    </rPh>
    <rPh sb="5" eb="6">
      <t>イマ</t>
    </rPh>
    <phoneticPr fontId="21"/>
  </si>
  <si>
    <t>合併浄化槽を設置する建物について、当てはまるものに○をして下さい。</t>
    <rPh sb="0" eb="2">
      <t>ガッペイ</t>
    </rPh>
    <rPh sb="2" eb="5">
      <t>ジョウカソウ</t>
    </rPh>
    <rPh sb="6" eb="8">
      <t>セッチ</t>
    </rPh>
    <rPh sb="10" eb="12">
      <t>タテモノ</t>
    </rPh>
    <rPh sb="17" eb="18">
      <t>ア</t>
    </rPh>
    <rPh sb="29" eb="30">
      <t>クダ</t>
    </rPh>
    <phoneticPr fontId="21"/>
  </si>
  <si>
    <t>改築工事の内容について当てはまるものすべてに○をしてください。</t>
    <rPh sb="0" eb="2">
      <t>カイチク</t>
    </rPh>
    <rPh sb="2" eb="4">
      <t>コウジ</t>
    </rPh>
    <rPh sb="5" eb="7">
      <t>ナイヨウ</t>
    </rPh>
    <rPh sb="11" eb="12">
      <t>ア</t>
    </rPh>
    <phoneticPr fontId="2"/>
  </si>
  <si>
    <t>その他（</t>
    <rPh sb="2" eb="3">
      <t>タ</t>
    </rPh>
    <phoneticPr fontId="21"/>
  </si>
  <si>
    <t>問１-３．</t>
    <phoneticPr fontId="2"/>
  </si>
  <si>
    <t>問１-４．</t>
    <phoneticPr fontId="2"/>
  </si>
  <si>
    <t>問１-５．</t>
    <phoneticPr fontId="2"/>
  </si>
  <si>
    <t>問1-5</t>
    <rPh sb="0" eb="1">
      <t>トイ</t>
    </rPh>
    <phoneticPr fontId="2"/>
  </si>
  <si>
    <t>増築工事</t>
    <rPh sb="0" eb="2">
      <t>ゾウチク</t>
    </rPh>
    <rPh sb="2" eb="4">
      <t>コウジ</t>
    </rPh>
    <phoneticPr fontId="2"/>
  </si>
  <si>
    <t>減築工事</t>
    <rPh sb="0" eb="2">
      <t>ゲンチク</t>
    </rPh>
    <rPh sb="2" eb="4">
      <t>コウジ</t>
    </rPh>
    <phoneticPr fontId="2"/>
  </si>
  <si>
    <t>当てはまる場合は「○」を選択してください</t>
    <rPh sb="0" eb="1">
      <t>ア</t>
    </rPh>
    <rPh sb="5" eb="7">
      <t>バアイ</t>
    </rPh>
    <phoneticPr fontId="2"/>
  </si>
  <si>
    <t>○</t>
    <phoneticPr fontId="2"/>
  </si>
  <si>
    <t>水まわりの部屋の
場所を変える工事</t>
    <rPh sb="0" eb="1">
      <t>ミズ</t>
    </rPh>
    <rPh sb="5" eb="7">
      <t>ヘヤ</t>
    </rPh>
    <rPh sb="9" eb="11">
      <t>バショ</t>
    </rPh>
    <rPh sb="12" eb="13">
      <t>カ</t>
    </rPh>
    <rPh sb="15" eb="17">
      <t>コウジ</t>
    </rPh>
    <phoneticPr fontId="2"/>
  </si>
  <si>
    <t>台所・風呂・トイレなどを改築前とは別な部屋へ設置する工事を行う場合は○を選択してください</t>
    <rPh sb="0" eb="2">
      <t>ダイドコロ</t>
    </rPh>
    <rPh sb="3" eb="5">
      <t>フロ</t>
    </rPh>
    <rPh sb="12" eb="14">
      <t>カイチク</t>
    </rPh>
    <rPh sb="14" eb="15">
      <t>マエ</t>
    </rPh>
    <rPh sb="17" eb="18">
      <t>ベツ</t>
    </rPh>
    <rPh sb="19" eb="21">
      <t>ヘヤ</t>
    </rPh>
    <rPh sb="22" eb="24">
      <t>セッチ</t>
    </rPh>
    <rPh sb="26" eb="28">
      <t>コウジ</t>
    </rPh>
    <rPh sb="29" eb="30">
      <t>オコナ</t>
    </rPh>
    <rPh sb="31" eb="33">
      <t>バアイ</t>
    </rPh>
    <rPh sb="36" eb="38">
      <t>センタク</t>
    </rPh>
    <phoneticPr fontId="2"/>
  </si>
  <si>
    <t>台所・風呂・トイレの部屋の場所を変える工事</t>
    <rPh sb="0" eb="2">
      <t>ダイドコロ</t>
    </rPh>
    <rPh sb="3" eb="5">
      <t>フロ</t>
    </rPh>
    <rPh sb="10" eb="12">
      <t>ヘヤ</t>
    </rPh>
    <rPh sb="13" eb="15">
      <t>バショ</t>
    </rPh>
    <rPh sb="16" eb="17">
      <t>カ</t>
    </rPh>
    <rPh sb="19" eb="21">
      <t>コウジ</t>
    </rPh>
    <phoneticPr fontId="2"/>
  </si>
  <si>
    <t>事業完了予定日</t>
  </si>
  <si>
    <t>令和 3年 7月31日</t>
  </si>
  <si>
    <t>令和 3年10月31日</t>
  </si>
  <si>
    <t>浄化漕法第11条に規定する検査依頼書の写し</t>
    <phoneticPr fontId="2"/>
  </si>
  <si>
    <t>浄化槽及び排水設備設置配管図（完成図）</t>
    <rPh sb="15" eb="17">
      <t>カンセイ</t>
    </rPh>
    <rPh sb="17" eb="18">
      <t>ズ</t>
    </rPh>
    <phoneticPr fontId="2"/>
  </si>
  <si>
    <t>(5)</t>
    <phoneticPr fontId="2"/>
  </si>
  <si>
    <t>(6)</t>
    <phoneticPr fontId="2"/>
  </si>
  <si>
    <t>(7)</t>
    <phoneticPr fontId="2"/>
  </si>
  <si>
    <r>
      <t>様式第</t>
    </r>
    <r>
      <rPr>
        <sz val="11"/>
        <rFont val="ＭＳ 明朝"/>
        <family val="1"/>
        <charset val="128"/>
      </rPr>
      <t>5</t>
    </r>
    <r>
      <rPr>
        <sz val="11"/>
        <color theme="1"/>
        <rFont val="ＭＳ 明朝"/>
        <family val="1"/>
        <charset val="128"/>
      </rPr>
      <t>号(第</t>
    </r>
    <r>
      <rPr>
        <sz val="11"/>
        <rFont val="ＭＳ 明朝"/>
        <family val="1"/>
        <charset val="128"/>
      </rPr>
      <t>9</t>
    </r>
    <r>
      <rPr>
        <sz val="11"/>
        <color theme="1"/>
        <rFont val="ＭＳ 明朝"/>
        <family val="1"/>
        <charset val="128"/>
      </rPr>
      <t>条関係)</t>
    </r>
    <phoneticPr fontId="2"/>
  </si>
  <si>
    <t>　　　※変更交付決定通知書の通知日や文書番号を入れないで下さい</t>
    <rPh sb="4" eb="6">
      <t>ヘンコウ</t>
    </rPh>
    <rPh sb="6" eb="8">
      <t>コウフ</t>
    </rPh>
    <rPh sb="8" eb="10">
      <t>ケッテイ</t>
    </rPh>
    <rPh sb="10" eb="13">
      <t>ツウチショ</t>
    </rPh>
    <rPh sb="14" eb="16">
      <t>ツウチ</t>
    </rPh>
    <rPh sb="16" eb="17">
      <t>ビ</t>
    </rPh>
    <rPh sb="18" eb="20">
      <t>ブンショ</t>
    </rPh>
    <rPh sb="20" eb="22">
      <t>バンゴウ</t>
    </rPh>
    <rPh sb="23" eb="24">
      <t>イ</t>
    </rPh>
    <rPh sb="28" eb="29">
      <t>クダ</t>
    </rPh>
    <phoneticPr fontId="2"/>
  </si>
  <si>
    <t>←交付申請書の完了予定日以前の日付にしてください</t>
    <rPh sb="1" eb="3">
      <t>コウフ</t>
    </rPh>
    <rPh sb="3" eb="6">
      <t>シンセイショ</t>
    </rPh>
    <rPh sb="7" eb="9">
      <t>カンリョウ</t>
    </rPh>
    <rPh sb="9" eb="12">
      <t>ヨテイビ</t>
    </rPh>
    <rPh sb="12" eb="14">
      <t>イゼン</t>
    </rPh>
    <rPh sb="15" eb="17">
      <t>ヒヅケ</t>
    </rPh>
    <phoneticPr fontId="2"/>
  </si>
  <si>
    <t>見積り金額
（申請金額）</t>
    <rPh sb="0" eb="2">
      <t>ミツモ</t>
    </rPh>
    <rPh sb="3" eb="5">
      <t>キンガク</t>
    </rPh>
    <rPh sb="7" eb="9">
      <t>シンセイ</t>
    </rPh>
    <rPh sb="9" eb="11">
      <t>キンガク</t>
    </rPh>
    <phoneticPr fontId="2"/>
  </si>
  <si>
    <t>計算式</t>
    <rPh sb="0" eb="3">
      <t>ケイサンシキ</t>
    </rPh>
    <phoneticPr fontId="2"/>
  </si>
  <si>
    <t>3/20が実績報告の提出最終日になりますので、3/20以降の日付は入れないでください</t>
    <phoneticPr fontId="2"/>
  </si>
  <si>
    <t>限度額</t>
    <rPh sb="0" eb="2">
      <t>ゲンド</t>
    </rPh>
    <rPh sb="2" eb="3">
      <t>ガク</t>
    </rPh>
    <phoneticPr fontId="2"/>
  </si>
  <si>
    <t>計算額</t>
    <rPh sb="0" eb="2">
      <t>ケイサン</t>
    </rPh>
    <rPh sb="2" eb="3">
      <t>ガク</t>
    </rPh>
    <phoneticPr fontId="2"/>
  </si>
  <si>
    <t>表示形式</t>
    <rPh sb="0" eb="2">
      <t>ヒョウジ</t>
    </rPh>
    <rPh sb="2" eb="4">
      <t>ケイシキ</t>
    </rPh>
    <phoneticPr fontId="2"/>
  </si>
  <si>
    <t>役場に提出する日かそれ以前の日付にしてください</t>
    <phoneticPr fontId="2"/>
  </si>
  <si>
    <t>ア～ウに当てはまる工事はしない</t>
    <rPh sb="4" eb="5">
      <t>ア</t>
    </rPh>
    <rPh sb="9" eb="11">
      <t>コウジ</t>
    </rPh>
    <phoneticPr fontId="2"/>
  </si>
  <si>
    <t>東北町浄化槽設置整備事業費確認写真</t>
    <rPh sb="13" eb="15">
      <t>カクニン</t>
    </rPh>
    <rPh sb="15" eb="17">
      <t>シャシン</t>
    </rPh>
    <phoneticPr fontId="21"/>
  </si>
  <si>
    <t>交付申請者　　　</t>
    <rPh sb="0" eb="2">
      <t>コウフ</t>
    </rPh>
    <rPh sb="2" eb="3">
      <t>サル</t>
    </rPh>
    <rPh sb="3" eb="4">
      <t>ショウ</t>
    </rPh>
    <rPh sb="4" eb="5">
      <t>シャ</t>
    </rPh>
    <phoneticPr fontId="21"/>
  </si>
  <si>
    <t>申請時に住んでいる建物の全景と、排水施設の写真を添付してください。</t>
    <rPh sb="0" eb="2">
      <t>シンセイ</t>
    </rPh>
    <rPh sb="2" eb="3">
      <t>ジ</t>
    </rPh>
    <rPh sb="4" eb="5">
      <t>ス</t>
    </rPh>
    <rPh sb="9" eb="11">
      <t>タテモノ</t>
    </rPh>
    <rPh sb="12" eb="14">
      <t>ゼンケイ</t>
    </rPh>
    <rPh sb="16" eb="18">
      <t>ハイスイ</t>
    </rPh>
    <rPh sb="18" eb="20">
      <t>シセツ</t>
    </rPh>
    <rPh sb="21" eb="23">
      <t>シャシン</t>
    </rPh>
    <rPh sb="24" eb="26">
      <t>テンプ</t>
    </rPh>
    <phoneticPr fontId="21"/>
  </si>
  <si>
    <t>排水施設欄には、下記の写真を貼り付けてください。</t>
    <rPh sb="0" eb="2">
      <t>ハイスイ</t>
    </rPh>
    <rPh sb="2" eb="4">
      <t>シセツ</t>
    </rPh>
    <rPh sb="4" eb="5">
      <t>ラン</t>
    </rPh>
    <rPh sb="8" eb="10">
      <t>カキ</t>
    </rPh>
    <rPh sb="11" eb="13">
      <t>シャシン</t>
    </rPh>
    <rPh sb="14" eb="15">
      <t>ハ</t>
    </rPh>
    <rPh sb="16" eb="17">
      <t>ツ</t>
    </rPh>
    <phoneticPr fontId="21"/>
  </si>
  <si>
    <t>排水施設名</t>
    <rPh sb="0" eb="2">
      <t>ハイスイ</t>
    </rPh>
    <rPh sb="2" eb="4">
      <t>シセツ</t>
    </rPh>
    <rPh sb="4" eb="5">
      <t>メイ</t>
    </rPh>
    <phoneticPr fontId="21"/>
  </si>
  <si>
    <t>写真</t>
    <rPh sb="0" eb="2">
      <t>シャシン</t>
    </rPh>
    <phoneticPr fontId="21"/>
  </si>
  <si>
    <t>備考</t>
    <rPh sb="0" eb="2">
      <t>ビコウ</t>
    </rPh>
    <phoneticPr fontId="21"/>
  </si>
  <si>
    <t>ふたを開ける必要はありません</t>
    <phoneticPr fontId="21"/>
  </si>
  <si>
    <t>上部スラブ</t>
    <rPh sb="0" eb="2">
      <t>ジョウブ</t>
    </rPh>
    <phoneticPr fontId="21"/>
  </si>
  <si>
    <t>公共下水道や農業集落排水</t>
    <phoneticPr fontId="21"/>
  </si>
  <si>
    <t>建物と配管設備（桝）が写っている写真</t>
    <rPh sb="3" eb="5">
      <t>ハイカン</t>
    </rPh>
    <phoneticPr fontId="21"/>
  </si>
  <si>
    <t>申請時住所が、アパートや貸家の場合は写真の添付は必要ありません。</t>
    <rPh sb="0" eb="2">
      <t>シンセイ</t>
    </rPh>
    <rPh sb="2" eb="3">
      <t>ジ</t>
    </rPh>
    <rPh sb="3" eb="5">
      <t>ジュウショ</t>
    </rPh>
    <rPh sb="12" eb="14">
      <t>カシヤ</t>
    </rPh>
    <rPh sb="15" eb="17">
      <t>バアイ</t>
    </rPh>
    <rPh sb="18" eb="20">
      <t>シャシン</t>
    </rPh>
    <rPh sb="21" eb="23">
      <t>テンプ</t>
    </rPh>
    <rPh sb="24" eb="26">
      <t>ヒツヨウ</t>
    </rPh>
    <phoneticPr fontId="21"/>
  </si>
  <si>
    <t>汲み取り</t>
    <rPh sb="0" eb="1">
      <t>ク</t>
    </rPh>
    <rPh sb="2" eb="3">
      <t>ト</t>
    </rPh>
    <phoneticPr fontId="21"/>
  </si>
  <si>
    <t>汲み取り便槽</t>
    <rPh sb="0" eb="1">
      <t>ク</t>
    </rPh>
    <rPh sb="2" eb="3">
      <t>ト</t>
    </rPh>
    <phoneticPr fontId="21"/>
  </si>
  <si>
    <t>単独処理浄化槽・合併浄化槽</t>
    <rPh sb="0" eb="2">
      <t>タンドク</t>
    </rPh>
    <rPh sb="2" eb="4">
      <t>ショリ</t>
    </rPh>
    <rPh sb="4" eb="7">
      <t>ジョウカソウ</t>
    </rPh>
    <phoneticPr fontId="21"/>
  </si>
  <si>
    <t>排水設備の下に「汲み取り便槽」「単独処理浄化槽」等の排水設備の名称を記入してください。</t>
    <rPh sb="0" eb="2">
      <t>ハイスイ</t>
    </rPh>
    <rPh sb="2" eb="4">
      <t>セツビ</t>
    </rPh>
    <rPh sb="5" eb="6">
      <t>シタ</t>
    </rPh>
    <rPh sb="8" eb="9">
      <t>ク</t>
    </rPh>
    <rPh sb="10" eb="11">
      <t>ト</t>
    </rPh>
    <rPh sb="12" eb="14">
      <t>ベンソウ</t>
    </rPh>
    <rPh sb="16" eb="18">
      <t>タンドク</t>
    </rPh>
    <rPh sb="18" eb="20">
      <t>ショリ</t>
    </rPh>
    <rPh sb="20" eb="23">
      <t>ジョウカソウ</t>
    </rPh>
    <rPh sb="24" eb="25">
      <t>ナド</t>
    </rPh>
    <rPh sb="26" eb="28">
      <t>ハイスイ</t>
    </rPh>
    <rPh sb="28" eb="30">
      <t>セツビ</t>
    </rPh>
    <rPh sb="31" eb="33">
      <t>メイショウ</t>
    </rPh>
    <rPh sb="34" eb="36">
      <t>キニュウ</t>
    </rPh>
    <phoneticPr fontId="21"/>
  </si>
  <si>
    <t>建物全景</t>
    <rPh sb="0" eb="2">
      <t>タテモノ</t>
    </rPh>
    <rPh sb="2" eb="4">
      <t>ゼンケイ</t>
    </rPh>
    <phoneticPr fontId="2"/>
  </si>
  <si>
    <r>
      <t>(6)</t>
    </r>
    <r>
      <rPr>
        <sz val="11"/>
        <color theme="1"/>
        <rFont val="ＭＳ 明朝"/>
        <family val="1"/>
        <charset val="128"/>
      </rPr>
      <t/>
    </r>
  </si>
  <si>
    <t>産業廃棄物管理票の写し（撤去費用補助金申請者のみ）</t>
    <phoneticPr fontId="2"/>
  </si>
  <si>
    <r>
      <t>(7)</t>
    </r>
    <r>
      <rPr>
        <sz val="11"/>
        <color theme="1"/>
        <rFont val="ＭＳ 明朝"/>
        <family val="1"/>
        <charset val="128"/>
      </rPr>
      <t/>
    </r>
    <phoneticPr fontId="2"/>
  </si>
  <si>
    <r>
      <t>(8)</t>
    </r>
    <r>
      <rPr>
        <sz val="11"/>
        <color theme="1"/>
        <rFont val="ＭＳ 明朝"/>
        <family val="1"/>
        <charset val="128"/>
      </rPr>
      <t/>
    </r>
    <phoneticPr fontId="2"/>
  </si>
  <si>
    <t>問１-１で「イ．建替」「ウ．改築」を選んだ場合のみお答えください。</t>
    <rPh sb="8" eb="9">
      <t>ダテ</t>
    </rPh>
    <rPh sb="9" eb="10">
      <t>タイ</t>
    </rPh>
    <rPh sb="14" eb="16">
      <t>カイチク</t>
    </rPh>
    <rPh sb="18" eb="19">
      <t>エラ</t>
    </rPh>
    <rPh sb="21" eb="23">
      <t>バアイ</t>
    </rPh>
    <rPh sb="26" eb="27">
      <t>コタ</t>
    </rPh>
    <phoneticPr fontId="21"/>
  </si>
  <si>
    <t>東北町合併処理浄化槽設置整備事業実績報告書</t>
    <phoneticPr fontId="2"/>
  </si>
  <si>
    <t>東北町合併処理浄化槽設置整備事業実績報告書</t>
    <phoneticPr fontId="2"/>
  </si>
  <si>
    <t>７人槽</t>
    <phoneticPr fontId="2"/>
  </si>
  <si>
    <t>住宅所有者</t>
    <phoneticPr fontId="2"/>
  </si>
  <si>
    <t>東北町合併処理浄化槽設置整備事業設置工事チェックリスト</t>
    <phoneticPr fontId="38"/>
  </si>
  <si>
    <t>検査項目</t>
    <phoneticPr fontId="38"/>
  </si>
  <si>
    <t>チェックのポイント</t>
    <phoneticPr fontId="38"/>
  </si>
  <si>
    <t>欄</t>
    <rPh sb="0" eb="1">
      <t>ラン</t>
    </rPh>
    <phoneticPr fontId="38"/>
  </si>
  <si>
    <t>流入管きょ及び放流管きょの勾配</t>
    <phoneticPr fontId="38"/>
  </si>
  <si>
    <t>汚物や汚水の停滞がないか</t>
  </si>
  <si>
    <t>放流先の状況</t>
    <phoneticPr fontId="38"/>
  </si>
  <si>
    <t>放流口と放流水路の水位差が適切に保たれ、逆流のおそれはないか</t>
  </si>
  <si>
    <t>誤接合等の有無</t>
    <phoneticPr fontId="38"/>
  </si>
  <si>
    <t>生活排水が全て接続されているか</t>
  </si>
  <si>
    <t>雨水や工場排水等が流入してないか</t>
  </si>
  <si>
    <t>升の位置及び種類</t>
    <phoneticPr fontId="38"/>
  </si>
  <si>
    <t>起点、屈曲点、合流点及び一定間隔ごとに適切な升が設置されているか</t>
  </si>
  <si>
    <t xml:space="preserve">5
</t>
    <phoneticPr fontId="38"/>
  </si>
  <si>
    <t>流入管きょ、放流管きょ及び空気配管の変形、破損のおそれ</t>
    <phoneticPr fontId="38"/>
  </si>
  <si>
    <t>管の露出等により変形、破損のおそれはないか</t>
  </si>
  <si>
    <t>かさ上げの状況</t>
    <phoneticPr fontId="38"/>
  </si>
  <si>
    <t>バルブの操作等の維持管理を容易に行うことができるか</t>
  </si>
  <si>
    <t>浄化槽本体の上部及びその周辺の状況</t>
    <phoneticPr fontId="38"/>
  </si>
  <si>
    <t>保守点検、清掃を行いにくい場所に設置されていないか</t>
  </si>
  <si>
    <t>保守点検、清掃の支障となるものが置かれていないか</t>
  </si>
  <si>
    <t>コンクリートスラブが打たれているか</t>
  </si>
  <si>
    <t>漏水の有無</t>
    <phoneticPr fontId="38"/>
  </si>
  <si>
    <t>漏水が生じていないか</t>
  </si>
  <si>
    <t>浄化槽本体の水平の状況</t>
    <phoneticPr fontId="38"/>
  </si>
  <si>
    <t>水平が保たれているか</t>
  </si>
  <si>
    <t>接触材等の変形、破損、固定の状況</t>
    <phoneticPr fontId="38"/>
  </si>
  <si>
    <t>嫌気ろ床槽のろ材及び接触ばっ気槽の接触材に変形や破損はないか</t>
  </si>
  <si>
    <t>しっかり固定されているか</t>
  </si>
  <si>
    <t>ばっ気装置、逆洗装置及び汚泥移</t>
    <phoneticPr fontId="38"/>
  </si>
  <si>
    <t>各装置に変形や破損はないか</t>
  </si>
  <si>
    <t>空気の出方や水流に片寄りはないか</t>
  </si>
  <si>
    <t>消毒設備の変形、破損、固定の状況</t>
    <phoneticPr fontId="38"/>
  </si>
  <si>
    <t>消毒設備に変形や汚損はないか</t>
  </si>
  <si>
    <t>薬剤筒は傾いていないか</t>
  </si>
  <si>
    <t xml:space="preserve">13
</t>
    <phoneticPr fontId="38"/>
  </si>
  <si>
    <t>ポンプ設備(流入ポンプ及び放流ポンプ)の設置、稼働状況</t>
    <phoneticPr fontId="38"/>
  </si>
  <si>
    <t>ポンプ升に変形や破損はないか</t>
  </si>
  <si>
    <t>ポンプ升に漏水のおそれはないか</t>
  </si>
  <si>
    <t>ポンプが2台以上設置されているか</t>
  </si>
  <si>
    <t>設計どおりの能力のポンプが設置されているか</t>
  </si>
  <si>
    <t>ポンプの固定が十分行われているか</t>
  </si>
  <si>
    <t>ポンプの取りはずしが可能か</t>
  </si>
  <si>
    <t>ポンプの位置や配管がレベルスイッチの稼働を妨げるおそれはないか</t>
  </si>
  <si>
    <t>ブロワーの設置、稼働状況</t>
    <phoneticPr fontId="38"/>
  </si>
  <si>
    <t>防振対策がなされているか</t>
  </si>
  <si>
    <t>固定が十分行われているか</t>
  </si>
  <si>
    <t>アースはなされているか</t>
  </si>
  <si>
    <t>漏電のおそれはないか</t>
  </si>
  <si>
    <t>上記のとおり確認したことを証します。</t>
    <phoneticPr fontId="38"/>
  </si>
  <si>
    <t>　　　　　　　　　　　　　　</t>
    <phoneticPr fontId="38"/>
  </si>
  <si>
    <t>　　　　　　　　　　　　　　　　</t>
    <phoneticPr fontId="38"/>
  </si>
  <si>
    <t>流入管きょ及び放流管きょの勾配</t>
  </si>
  <si>
    <t>放流先の状況</t>
  </si>
  <si>
    <t>誤接合等の有無</t>
  </si>
  <si>
    <t>升の位置及び種類</t>
  </si>
  <si>
    <t xml:space="preserve">5
</t>
  </si>
  <si>
    <t>流入管きょ、放流管きょ及び空気配管の変形、破損のおそれ</t>
  </si>
  <si>
    <t>かさ上げの状況</t>
  </si>
  <si>
    <t>浄化槽本体の上部及びその周辺の状況</t>
  </si>
  <si>
    <t>漏水の有無</t>
  </si>
  <si>
    <t>浄化槽本体の水平の状況</t>
  </si>
  <si>
    <t>接触材等の変形、破損、固定の状況</t>
  </si>
  <si>
    <t>ばっ気装置、逆洗装置及び汚泥移</t>
  </si>
  <si>
    <t>消毒設備の変形、破損、固定の状況</t>
  </si>
  <si>
    <t xml:space="preserve">13
</t>
  </si>
  <si>
    <t>ポンプ設備(流入ポンプ及び放流ポンプ)の設置、稼働状況</t>
  </si>
  <si>
    <t>ブロワーの設置、稼働状況</t>
  </si>
  <si>
    <t>チェックリスト</t>
    <phoneticPr fontId="2"/>
  </si>
  <si>
    <t>確認日</t>
    <rPh sb="0" eb="2">
      <t>カクニン</t>
    </rPh>
    <rPh sb="2" eb="3">
      <t>ビ</t>
    </rPh>
    <phoneticPr fontId="2"/>
  </si>
  <si>
    <t>浄化槽設置工事者氏名</t>
    <phoneticPr fontId="2"/>
  </si>
  <si>
    <t>知事許可番号</t>
    <phoneticPr fontId="2"/>
  </si>
  <si>
    <t>←完了日以前の日付にしてください</t>
    <rPh sb="1" eb="3">
      <t>カンリョウ</t>
    </rPh>
    <rPh sb="4" eb="6">
      <t>イゼン</t>
    </rPh>
    <rPh sb="7" eb="9">
      <t>ヒヅケ</t>
    </rPh>
    <phoneticPr fontId="2"/>
  </si>
  <si>
    <t>ポンプ設備がない場合は
空白にしてください</t>
    <rPh sb="3" eb="5">
      <t>セツビ</t>
    </rPh>
    <rPh sb="8" eb="10">
      <t>バアイ</t>
    </rPh>
    <rPh sb="12" eb="14">
      <t>クウハク</t>
    </rPh>
    <phoneticPr fontId="2"/>
  </si>
  <si>
    <t>←問題が無ければ「○」選択してください</t>
    <rPh sb="1" eb="3">
      <t>モンダイ</t>
    </rPh>
    <rPh sb="4" eb="5">
      <t>ナ</t>
    </rPh>
    <rPh sb="11" eb="13">
      <t>センタク</t>
    </rPh>
    <phoneticPr fontId="2"/>
  </si>
  <si>
    <t>浄化槽設置工事者氏名</t>
    <phoneticPr fontId="2"/>
  </si>
  <si>
    <t>）</t>
    <phoneticPr fontId="2"/>
  </si>
  <si>
    <t>（知事許可番号</t>
    <phoneticPr fontId="2"/>
  </si>
  <si>
    <t>※ア～ウいずれかに該当する場合、撤去費用及び配管費用の対象となりません。</t>
    <rPh sb="9" eb="11">
      <t>ガイトウ</t>
    </rPh>
    <rPh sb="13" eb="15">
      <t>バアイ</t>
    </rPh>
    <rPh sb="16" eb="18">
      <t>テッキョ</t>
    </rPh>
    <rPh sb="18" eb="20">
      <t>ヒヨウ</t>
    </rPh>
    <rPh sb="20" eb="21">
      <t>オヨ</t>
    </rPh>
    <rPh sb="22" eb="24">
      <t>ハイカン</t>
    </rPh>
    <rPh sb="24" eb="26">
      <t>ヒヨウ</t>
    </rPh>
    <rPh sb="27" eb="29">
      <t>タイショウ</t>
    </rPh>
    <phoneticPr fontId="2"/>
  </si>
  <si>
    <t>問１-3で「ア．汲み取り便槽」「イ．単独処理浄化槽」を選んだ場合のみお答えください。</t>
    <rPh sb="8" eb="9">
      <t>ク</t>
    </rPh>
    <rPh sb="10" eb="11">
      <t>ト</t>
    </rPh>
    <rPh sb="12" eb="14">
      <t>ベンソウ</t>
    </rPh>
    <rPh sb="18" eb="20">
      <t>タンドク</t>
    </rPh>
    <rPh sb="20" eb="22">
      <t>ショリ</t>
    </rPh>
    <rPh sb="22" eb="25">
      <t>ジョウカソウ</t>
    </rPh>
    <rPh sb="27" eb="28">
      <t>エラ</t>
    </rPh>
    <rPh sb="30" eb="32">
      <t>バアイ</t>
    </rPh>
    <rPh sb="35" eb="36">
      <t>コタ</t>
    </rPh>
    <phoneticPr fontId="21"/>
  </si>
  <si>
    <t>４７４，０００</t>
    <phoneticPr fontId="2"/>
  </si>
  <si>
    <t>東北　太郎　（トウホク　タロウ）</t>
    <rPh sb="0" eb="2">
      <t>トウホク</t>
    </rPh>
    <rPh sb="3" eb="5">
      <t>タロウ</t>
    </rPh>
    <phoneticPr fontId="2"/>
  </si>
  <si>
    <t>　以下、貸家・アパート以外の方のみ回答</t>
    <rPh sb="1" eb="3">
      <t>イカ</t>
    </rPh>
    <rPh sb="4" eb="6">
      <t>カシヤ</t>
    </rPh>
    <rPh sb="11" eb="13">
      <t>イガイ</t>
    </rPh>
    <rPh sb="14" eb="15">
      <t>カタ</t>
    </rPh>
    <rPh sb="17" eb="19">
      <t>カイトウ</t>
    </rPh>
    <phoneticPr fontId="2"/>
  </si>
  <si>
    <r>
      <t>　</t>
    </r>
    <r>
      <rPr>
        <sz val="9"/>
        <color theme="1"/>
        <rFont val="ＭＳ 明朝"/>
        <family val="1"/>
        <charset val="128"/>
      </rPr>
      <t>[年号]</t>
    </r>
    <r>
      <rPr>
        <sz val="11"/>
        <color rgb="FFFF0000"/>
        <rFont val="ＭＳ 明朝"/>
        <family val="1"/>
        <charset val="128"/>
      </rPr>
      <t>■■</t>
    </r>
    <r>
      <rPr>
        <sz val="11"/>
        <color theme="1"/>
        <rFont val="ＭＳ 明朝"/>
        <family val="1"/>
        <charset val="128"/>
      </rPr>
      <t>年</t>
    </r>
    <r>
      <rPr>
        <sz val="11"/>
        <color rgb="FFFF0000"/>
        <rFont val="ＭＳ 明朝"/>
        <family val="1"/>
        <charset val="128"/>
      </rPr>
      <t>■■</t>
    </r>
    <r>
      <rPr>
        <sz val="11"/>
        <color theme="1"/>
        <rFont val="ＭＳ 明朝"/>
        <family val="1"/>
        <charset val="128"/>
      </rPr>
      <t>月</t>
    </r>
    <r>
      <rPr>
        <sz val="11"/>
        <color rgb="FFFF0000"/>
        <rFont val="ＭＳ 明朝"/>
        <family val="1"/>
        <charset val="128"/>
      </rPr>
      <t>■■</t>
    </r>
    <r>
      <rPr>
        <sz val="11"/>
        <color theme="1"/>
        <rFont val="ＭＳ 明朝"/>
        <family val="1"/>
        <charset val="128"/>
      </rPr>
      <t>日付け東北保衛第</t>
    </r>
    <r>
      <rPr>
        <sz val="11"/>
        <color rgb="FFFF0000"/>
        <rFont val="ＭＳ 明朝"/>
        <family val="1"/>
        <charset val="128"/>
      </rPr>
      <t>◇◇</t>
    </r>
    <r>
      <rPr>
        <sz val="11"/>
        <color theme="1"/>
        <rFont val="ＭＳ 明朝"/>
        <family val="1"/>
        <charset val="128"/>
      </rPr>
      <t>号で交付決定のあった東北町合併処理</t>
    </r>
    <rPh sb="2" eb="4">
      <t>ネンゴウ</t>
    </rPh>
    <rPh sb="18" eb="19">
      <t>ホ</t>
    </rPh>
    <rPh sb="19" eb="20">
      <t>エイ</t>
    </rPh>
    <rPh sb="20" eb="21">
      <t>ダイ</t>
    </rPh>
    <phoneticPr fontId="2"/>
  </si>
  <si>
    <r>
      <t>　令和</t>
    </r>
    <r>
      <rPr>
        <sz val="11"/>
        <color rgb="FFFF0000"/>
        <rFont val="ＭＳ 明朝"/>
        <family val="1"/>
        <charset val="128"/>
      </rPr>
      <t>■■</t>
    </r>
    <r>
      <rPr>
        <sz val="11"/>
        <color theme="1"/>
        <rFont val="ＭＳ 明朝"/>
        <family val="1"/>
        <charset val="128"/>
      </rPr>
      <t>年</t>
    </r>
    <r>
      <rPr>
        <sz val="11"/>
        <color rgb="FFFF0000"/>
        <rFont val="ＭＳ 明朝"/>
        <family val="1"/>
        <charset val="128"/>
      </rPr>
      <t>■■</t>
    </r>
    <r>
      <rPr>
        <sz val="11"/>
        <color theme="1"/>
        <rFont val="ＭＳ 明朝"/>
        <family val="1"/>
        <charset val="128"/>
      </rPr>
      <t>月</t>
    </r>
    <r>
      <rPr>
        <sz val="11"/>
        <color rgb="FFFF0000"/>
        <rFont val="ＭＳ 明朝"/>
        <family val="1"/>
        <charset val="128"/>
      </rPr>
      <t>■■</t>
    </r>
    <r>
      <rPr>
        <sz val="11"/>
        <color theme="1"/>
        <rFont val="ＭＳ 明朝"/>
        <family val="1"/>
        <charset val="128"/>
      </rPr>
      <t>日付け</t>
    </r>
    <r>
      <rPr>
        <sz val="11"/>
        <color rgb="FFFF0000"/>
        <rFont val="ＭＳ 明朝"/>
        <family val="1"/>
        <charset val="128"/>
      </rPr>
      <t>東北保衛</t>
    </r>
    <r>
      <rPr>
        <sz val="11"/>
        <color theme="1"/>
        <rFont val="ＭＳ 明朝"/>
        <family val="1"/>
        <charset val="128"/>
      </rPr>
      <t>第</t>
    </r>
    <r>
      <rPr>
        <sz val="11"/>
        <color rgb="FFFF0000"/>
        <rFont val="ＭＳ 明朝"/>
        <family val="1"/>
        <charset val="128"/>
      </rPr>
      <t>◇◇</t>
    </r>
    <r>
      <rPr>
        <sz val="11"/>
        <color theme="1"/>
        <rFont val="ＭＳ 明朝"/>
        <family val="1"/>
        <charset val="128"/>
      </rPr>
      <t>号で補助金交付決定通知に係わる合併</t>
    </r>
    <rPh sb="1" eb="3">
      <t>レイワ</t>
    </rPh>
    <rPh sb="14" eb="16">
      <t>トウホク</t>
    </rPh>
    <rPh sb="16" eb="17">
      <t>ホ</t>
    </rPh>
    <rPh sb="17" eb="18">
      <t>エイ</t>
    </rPh>
    <rPh sb="18" eb="19">
      <t>ダイ</t>
    </rPh>
    <phoneticPr fontId="2"/>
  </si>
  <si>
    <r>
      <t>　</t>
    </r>
    <r>
      <rPr>
        <sz val="9"/>
        <color theme="1"/>
        <rFont val="ＭＳ 明朝"/>
        <family val="1"/>
        <charset val="128"/>
      </rPr>
      <t>[年号]</t>
    </r>
    <r>
      <rPr>
        <sz val="11"/>
        <color rgb="FFFF0000"/>
        <rFont val="ＭＳ 明朝"/>
        <family val="1"/>
        <charset val="128"/>
      </rPr>
      <t>■■</t>
    </r>
    <r>
      <rPr>
        <sz val="11"/>
        <color theme="1"/>
        <rFont val="ＭＳ 明朝"/>
        <family val="1"/>
        <charset val="128"/>
      </rPr>
      <t>年</t>
    </r>
    <r>
      <rPr>
        <sz val="11"/>
        <color rgb="FFFF0000"/>
        <rFont val="ＭＳ 明朝"/>
        <family val="1"/>
        <charset val="128"/>
      </rPr>
      <t>■■</t>
    </r>
    <r>
      <rPr>
        <sz val="11"/>
        <color theme="1"/>
        <rFont val="ＭＳ 明朝"/>
        <family val="1"/>
        <charset val="128"/>
      </rPr>
      <t>月</t>
    </r>
    <r>
      <rPr>
        <sz val="11"/>
        <color rgb="FFFF0000"/>
        <rFont val="ＭＳ 明朝"/>
        <family val="1"/>
        <charset val="128"/>
      </rPr>
      <t>■■</t>
    </r>
    <r>
      <rPr>
        <sz val="11"/>
        <color theme="1"/>
        <rFont val="ＭＳ 明朝"/>
        <family val="1"/>
        <charset val="128"/>
      </rPr>
      <t>日付け</t>
    </r>
    <r>
      <rPr>
        <sz val="11"/>
        <color rgb="FFFF0000"/>
        <rFont val="ＭＳ 明朝"/>
        <family val="1"/>
        <charset val="128"/>
      </rPr>
      <t>東北保衛</t>
    </r>
    <r>
      <rPr>
        <sz val="11"/>
        <color theme="1"/>
        <rFont val="ＭＳ 明朝"/>
        <family val="1"/>
        <charset val="128"/>
      </rPr>
      <t>第</t>
    </r>
    <r>
      <rPr>
        <sz val="11"/>
        <color rgb="FFFF0000"/>
        <rFont val="ＭＳ 明朝"/>
        <family val="1"/>
        <charset val="128"/>
      </rPr>
      <t>◇◇</t>
    </r>
    <r>
      <rPr>
        <sz val="11"/>
        <color theme="1"/>
        <rFont val="ＭＳ 明朝"/>
        <family val="1"/>
        <charset val="128"/>
      </rPr>
      <t>号で交付決定のあった合併処理浄化槽</t>
    </r>
    <rPh sb="16" eb="18">
      <t>トウホク</t>
    </rPh>
    <rPh sb="18" eb="19">
      <t>ホ</t>
    </rPh>
    <rPh sb="19" eb="20">
      <t>エイ</t>
    </rPh>
    <rPh sb="20" eb="21">
      <t>ダイ</t>
    </rPh>
    <phoneticPr fontId="2"/>
  </si>
  <si>
    <t>１５０，０００</t>
    <phoneticPr fontId="2"/>
  </si>
  <si>
    <t>３３０，０００</t>
    <phoneticPr fontId="2"/>
  </si>
  <si>
    <t>９５４，０００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</si>
</sst>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gggee&quot;年&quot;mm&quot;月&quot;dd&quot;日&quot;"/>
    <numFmt numFmtId="177" formatCode="0;&quot;▲ &quot;0"/>
    <numFmt numFmtId="178" formatCode="#,##0&quot;円&quot;;&quot;▲ &quot;#,##0&quot;円&quot;;0&quot;円&quot;"/>
    <numFmt numFmtId="179" formatCode="yyyy/m/d;@"/>
    <numFmt numFmtId="180" formatCode="[$-411]ggge&quot;年&quot;m&quot;月&quot;d&quot;日&quot;;@"/>
  </numFmts>
  <fonts count="43">
    <font>
      <sz val="11"/>
      <color theme="1"/>
      <name val="ＭＳ Ｐゴシック"/>
      <family val="2"/>
      <charset val="128"/>
    </font>
    <font>
      <sz val="11"/>
      <color theme="1"/>
      <name val="Yu Gothic"/>
      <family val="2"/>
      <charset val="128"/>
    </font>
    <font>
      <sz val="6"/>
      <name val="ＭＳ Ｐゴシック"/>
      <family val="2"/>
      <charset val="128"/>
    </font>
    <font>
      <sz val="11"/>
      <color theme="1"/>
      <name val="ＭＳ 明朝"/>
      <family val="1"/>
      <charset val="128"/>
    </font>
    <font>
      <sz val="8"/>
      <color theme="1"/>
      <name val="ＭＳ 明朝"/>
      <family val="1"/>
      <charset val="128"/>
    </font>
    <font>
      <sz val="11"/>
      <color rgb="FFFF0000"/>
      <name val="ＭＳ 明朝"/>
      <family val="1"/>
      <charset val="128"/>
    </font>
    <font>
      <sz val="12"/>
      <color rgb="FFFF0000"/>
      <name val="ＭＳ 明朝"/>
      <family val="1"/>
      <charset val="128"/>
    </font>
    <font>
      <sz val="11"/>
      <color rgb="FF3333FF"/>
      <name val="ＭＳ 明朝"/>
      <family val="1"/>
      <charset val="128"/>
    </font>
    <font>
      <sz val="20"/>
      <color rgb="FFFF0000"/>
      <name val="ＭＳ ゴシック"/>
      <family val="3"/>
      <charset val="128"/>
    </font>
    <font>
      <sz val="8"/>
      <name val="ＭＳ 明朝"/>
      <family val="1"/>
      <charset val="128"/>
    </font>
    <font>
      <sz val="11"/>
      <color theme="1"/>
      <name val="ＭＳ Ｐゴシック"/>
      <family val="2"/>
      <charset val="128"/>
    </font>
    <font>
      <sz val="20"/>
      <name val="ＭＳ 明朝"/>
      <family val="1"/>
      <charset val="128"/>
    </font>
    <font>
      <sz val="22"/>
      <color theme="1"/>
      <name val="ＭＳ 明朝"/>
      <family val="1"/>
      <charset val="128"/>
    </font>
    <font>
      <sz val="14"/>
      <color theme="1"/>
      <name val="ＭＳ 明朝"/>
      <family val="1"/>
      <charset val="128"/>
    </font>
    <font>
      <sz val="9"/>
      <color theme="1"/>
      <name val="ＭＳ 明朝"/>
      <family val="1"/>
      <charset val="128"/>
    </font>
    <font>
      <b/>
      <u/>
      <sz val="20"/>
      <color theme="1"/>
      <name val="ＭＳ Ｐゴシック"/>
      <family val="3"/>
      <charset val="128"/>
    </font>
    <font>
      <sz val="11"/>
      <name val="ＭＳ Ｐゴシック"/>
      <family val="2"/>
      <charset val="128"/>
    </font>
    <font>
      <sz val="14"/>
      <name val="ＭＳ 明朝"/>
      <family val="1"/>
      <charset val="128"/>
    </font>
    <font>
      <sz val="14"/>
      <color rgb="FFFF0000"/>
      <name val="ＭＳ 明朝"/>
      <family val="1"/>
      <charset val="128"/>
    </font>
    <font>
      <sz val="11"/>
      <name val="ＭＳ Ｐゴシック"/>
      <family val="3"/>
      <charset val="128"/>
    </font>
    <font>
      <b/>
      <sz val="14"/>
      <name val="ＭＳ Ｐゴシック"/>
      <family val="3"/>
      <charset val="128"/>
    </font>
    <font>
      <sz val="6"/>
      <name val="ＭＳ Ｐゴシック"/>
      <family val="3"/>
      <charset val="128"/>
    </font>
    <font>
      <sz val="11"/>
      <color theme="0"/>
      <name val="ＭＳ Ｐゴシック"/>
      <family val="2"/>
      <charset val="128"/>
    </font>
    <font>
      <sz val="11"/>
      <name val="ＭＳ 明朝"/>
      <family val="1"/>
      <charset val="128"/>
    </font>
    <font>
      <sz val="10"/>
      <color theme="1"/>
      <name val="ＭＳ Ｐゴシック"/>
      <family val="2"/>
      <charset val="128"/>
    </font>
    <font>
      <sz val="8"/>
      <color rgb="FFFF0000"/>
      <name val="ＭＳ 明朝"/>
      <family val="1"/>
      <charset val="128"/>
    </font>
    <font>
      <b/>
      <u/>
      <sz val="11"/>
      <name val="ＭＳ Ｐゴシック"/>
      <family val="3"/>
      <charset val="128"/>
    </font>
    <font>
      <sz val="18"/>
      <name val="ＭＳ Ｐゴシック"/>
      <family val="3"/>
      <charset val="128"/>
    </font>
    <font>
      <b/>
      <sz val="9"/>
      <color indexed="81"/>
      <name val="MS P ゴシック"/>
      <family val="3"/>
      <charset val="128"/>
    </font>
    <font>
      <sz val="11"/>
      <color rgb="FF3333FF"/>
      <name val="ＭＳ Ｐゴシック"/>
      <family val="2"/>
      <charset val="128"/>
    </font>
    <font>
      <sz val="11"/>
      <color theme="1"/>
      <name val="HG丸ｺﾞｼｯｸM-PRO"/>
      <family val="3"/>
      <charset val="128"/>
    </font>
    <font>
      <sz val="11"/>
      <name val="ＭＳ ゴシック"/>
      <family val="3"/>
      <charset val="128"/>
    </font>
    <font>
      <b/>
      <sz val="17"/>
      <name val="ＭＳ Ｐゴシック"/>
      <family val="3"/>
      <charset val="128"/>
    </font>
    <font>
      <sz val="11"/>
      <color theme="1"/>
      <name val="ＭＳ Ｐゴシック"/>
      <family val="3"/>
      <charset val="128"/>
    </font>
    <font>
      <b/>
      <sz val="11"/>
      <name val="ＭＳ Ｐゴシック"/>
      <family val="3"/>
      <charset val="128"/>
    </font>
    <font>
      <sz val="14"/>
      <color theme="1"/>
      <name val="ＭＳ Ｐゴシック"/>
      <family val="3"/>
      <charset val="128"/>
    </font>
    <font>
      <b/>
      <u/>
      <sz val="11"/>
      <color theme="1"/>
      <name val="ＭＳ Ｐゴシック"/>
      <family val="3"/>
      <charset val="128"/>
    </font>
    <font>
      <sz val="14"/>
      <color theme="1"/>
      <name val="ＭＳ Ｐ明朝"/>
      <family val="1"/>
      <charset val="128"/>
    </font>
    <font>
      <sz val="6"/>
      <name val="Yu Gothic"/>
      <family val="2"/>
      <charset val="128"/>
    </font>
    <font>
      <sz val="11"/>
      <color theme="1"/>
      <name val="ＭＳ Ｐ明朝"/>
      <family val="1"/>
      <charset val="128"/>
    </font>
    <font>
      <sz val="10.5"/>
      <color theme="1"/>
      <name val="ＭＳ 明朝"/>
      <family val="1"/>
      <charset val="128"/>
    </font>
    <font>
      <sz val="8"/>
      <color theme="1"/>
      <name val="ＭＳ Ｐ明朝"/>
      <family val="1"/>
      <charset val="128"/>
    </font>
    <font>
      <b/>
      <sz val="8"/>
      <name val="ＭＳ Ｐゴシック"/>
      <family val="3"/>
      <charset val="128"/>
    </font>
  </fonts>
  <fills count="15">
    <fill>
      <patternFill patternType="none"/>
    </fill>
    <fill>
      <patternFill patternType="gray125"/>
    </fill>
    <fill>
      <patternFill patternType="solid">
        <fgColor rgb="FFFFFF66"/>
        <bgColor indexed="64"/>
      </patternFill>
    </fill>
    <fill>
      <patternFill patternType="solid">
        <fgColor rgb="FFCCFFCC"/>
        <bgColor indexed="64"/>
      </patternFill>
    </fill>
    <fill>
      <patternFill patternType="solid">
        <fgColor rgb="FFCCFFFF"/>
        <bgColor indexed="64"/>
      </patternFill>
    </fill>
    <fill>
      <patternFill patternType="solid">
        <fgColor rgb="FFFFFFCC"/>
        <bgColor indexed="64"/>
      </patternFill>
    </fill>
    <fill>
      <patternFill patternType="solid">
        <fgColor rgb="FFFFCCCC"/>
        <bgColor indexed="64"/>
      </patternFill>
    </fill>
    <fill>
      <patternFill patternType="solid">
        <fgColor rgb="FFFFCC99"/>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rgb="FFFFCCFF"/>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66FFFF"/>
        <bgColor indexed="64"/>
      </patternFill>
    </fill>
  </fills>
  <borders count="3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bottom style="thin">
        <color auto="1"/>
      </bottom>
      <diagonal/>
    </border>
    <border>
      <left/>
      <right/>
      <top/>
      <bottom style="dotted">
        <color auto="1"/>
      </bottom>
      <diagonal/>
    </border>
    <border>
      <left/>
      <right/>
      <top style="dotted">
        <color auto="1"/>
      </top>
      <bottom style="dotted">
        <color auto="1"/>
      </bottom>
      <diagonal/>
    </border>
    <border>
      <left style="thin">
        <color indexed="64"/>
      </left>
      <right style="thin">
        <color indexed="64"/>
      </right>
      <top style="thin">
        <color auto="1"/>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alignment vertical="center"/>
    </xf>
    <xf numFmtId="38" fontId="10" fillId="0" borderId="0" applyFont="0" applyFill="0" applyBorder="0" applyAlignment="0" applyProtection="0">
      <alignment vertical="center"/>
    </xf>
    <xf numFmtId="0" fontId="19" fillId="0" borderId="0">
      <alignment vertical="center"/>
    </xf>
    <xf numFmtId="0" fontId="19" fillId="0" borderId="0"/>
    <xf numFmtId="0" fontId="10" fillId="0" borderId="0">
      <alignment vertical="center"/>
    </xf>
    <xf numFmtId="0" fontId="1" fillId="0" borderId="0">
      <alignment vertical="center"/>
    </xf>
  </cellStyleXfs>
  <cellXfs count="611">
    <xf numFmtId="0" fontId="0" fillId="0" borderId="0" xfId="0">
      <alignment vertical="center"/>
    </xf>
    <xf numFmtId="0" fontId="3" fillId="0" borderId="10" xfId="0" applyFont="1" applyBorder="1">
      <alignment vertical="center"/>
    </xf>
    <xf numFmtId="0" fontId="3" fillId="0" borderId="0" xfId="0" applyFont="1" applyAlignment="1">
      <alignment vertical="center"/>
    </xf>
    <xf numFmtId="0" fontId="3" fillId="0" borderId="0" xfId="0" applyFont="1" applyAlignment="1"/>
    <xf numFmtId="0" fontId="3" fillId="0" borderId="0" xfId="0" applyFont="1" applyAlignment="1">
      <alignment horizontal="center"/>
    </xf>
    <xf numFmtId="0" fontId="3" fillId="0" borderId="1" xfId="0" applyFont="1" applyBorder="1" applyAlignment="1">
      <alignment horizontal="distributed"/>
    </xf>
    <xf numFmtId="0" fontId="3" fillId="0" borderId="1" xfId="0" applyFont="1" applyBorder="1" applyAlignment="1"/>
    <xf numFmtId="0" fontId="3" fillId="0" borderId="2" xfId="0" applyFont="1" applyBorder="1" applyAlignment="1">
      <alignment horizontal="center"/>
    </xf>
    <xf numFmtId="0" fontId="3" fillId="0" borderId="0" xfId="0" applyFont="1" applyAlignment="1">
      <alignment horizontal="left"/>
    </xf>
    <xf numFmtId="0" fontId="3" fillId="0" borderId="1" xfId="0" applyFont="1" applyBorder="1" applyAlignment="1">
      <alignment horizontal="center"/>
    </xf>
    <xf numFmtId="0" fontId="3" fillId="0" borderId="0" xfId="0" applyFont="1" applyBorder="1" applyAlignment="1"/>
    <xf numFmtId="0" fontId="3" fillId="0" borderId="0" xfId="0" applyFont="1" applyBorder="1" applyAlignment="1">
      <alignment horizontal="center"/>
    </xf>
    <xf numFmtId="0" fontId="3" fillId="0" borderId="0" xfId="0" applyFont="1" applyBorder="1" applyAlignment="1">
      <alignment horizontal="left"/>
    </xf>
    <xf numFmtId="49" fontId="3" fillId="0" borderId="0" xfId="0" applyNumberFormat="1" applyFont="1" applyBorder="1" applyAlignment="1"/>
    <xf numFmtId="49" fontId="3" fillId="0" borderId="0" xfId="0" applyNumberFormat="1" applyFont="1" applyBorder="1" applyAlignment="1">
      <alignment horizontal="center"/>
    </xf>
    <xf numFmtId="49" fontId="3" fillId="0" borderId="0" xfId="0" applyNumberFormat="1" applyFont="1" applyAlignment="1">
      <alignment horizontal="center"/>
    </xf>
    <xf numFmtId="0" fontId="3" fillId="0" borderId="0" xfId="0" applyFont="1" applyBorder="1" applyAlignment="1">
      <alignment horizontal="distributed"/>
    </xf>
    <xf numFmtId="0" fontId="8" fillId="0" borderId="0" xfId="0" applyFont="1" applyBorder="1">
      <alignment vertical="center"/>
    </xf>
    <xf numFmtId="0" fontId="3" fillId="0" borderId="1" xfId="0" applyFont="1" applyBorder="1" applyAlignment="1">
      <alignment vertical="center"/>
    </xf>
    <xf numFmtId="0" fontId="3" fillId="0" borderId="0" xfId="0" applyFont="1">
      <alignment vertical="center"/>
    </xf>
    <xf numFmtId="0" fontId="0" fillId="0" borderId="0" xfId="0">
      <alignment vertical="center"/>
    </xf>
    <xf numFmtId="0" fontId="0" fillId="0" borderId="0" xfId="0" applyAlignment="1">
      <alignment horizontal="center" vertical="center"/>
    </xf>
    <xf numFmtId="0" fontId="0" fillId="0" borderId="13" xfId="0" applyBorder="1">
      <alignment vertical="center"/>
    </xf>
    <xf numFmtId="0" fontId="13" fillId="0" borderId="0" xfId="0" applyFont="1">
      <alignment vertical="center"/>
    </xf>
    <xf numFmtId="0" fontId="13" fillId="0" borderId="4" xfId="0" applyFont="1" applyBorder="1" applyAlignment="1">
      <alignment horizontal="distributed"/>
    </xf>
    <xf numFmtId="0" fontId="13" fillId="0" borderId="4" xfId="0" applyFont="1" applyBorder="1" applyAlignment="1">
      <alignment shrinkToFit="1"/>
    </xf>
    <xf numFmtId="0" fontId="13" fillId="0" borderId="1" xfId="0" applyFont="1" applyBorder="1" applyAlignment="1">
      <alignment horizontal="distributed" vertical="center"/>
    </xf>
    <xf numFmtId="0" fontId="4" fillId="0" borderId="0" xfId="0" applyFont="1" applyBorder="1" applyAlignment="1">
      <alignment horizontal="center" vertical="center"/>
    </xf>
    <xf numFmtId="0" fontId="13" fillId="0" borderId="0" xfId="0" applyFont="1" applyBorder="1">
      <alignment vertical="center"/>
    </xf>
    <xf numFmtId="0" fontId="14" fillId="0" borderId="1" xfId="0" applyFont="1" applyBorder="1" applyAlignment="1">
      <alignment horizontal="center" vertical="center"/>
    </xf>
    <xf numFmtId="0" fontId="13" fillId="0" borderId="0" xfId="0" applyFont="1" applyAlignment="1">
      <alignment vertical="center"/>
    </xf>
    <xf numFmtId="0" fontId="0" fillId="7" borderId="13" xfId="0" applyFill="1" applyBorder="1" applyAlignment="1">
      <alignment horizontal="center" vertical="center"/>
    </xf>
    <xf numFmtId="0" fontId="15" fillId="0" borderId="1" xfId="0" applyFont="1" applyBorder="1" applyAlignment="1">
      <alignment horizontal="center" vertical="center"/>
    </xf>
    <xf numFmtId="0" fontId="0" fillId="0" borderId="0" xfId="0" applyAlignment="1">
      <alignment vertical="center"/>
    </xf>
    <xf numFmtId="38" fontId="16" fillId="5" borderId="12" xfId="1" applyFont="1" applyFill="1" applyBorder="1" applyAlignment="1">
      <alignment horizontal="center" vertical="center"/>
    </xf>
    <xf numFmtId="49" fontId="0" fillId="0" borderId="0" xfId="0" applyNumberFormat="1">
      <alignment vertical="center"/>
    </xf>
    <xf numFmtId="49" fontId="0" fillId="0" borderId="0" xfId="0" applyNumberFormat="1" applyAlignment="1">
      <alignment horizontal="center" vertical="center"/>
    </xf>
    <xf numFmtId="0" fontId="0" fillId="0" borderId="0" xfId="0" applyAlignment="1">
      <alignment vertical="center"/>
    </xf>
    <xf numFmtId="0" fontId="3" fillId="0" borderId="2" xfId="0" applyFont="1" applyBorder="1" applyAlignment="1">
      <alignment horizontal="distributed" vertical="center"/>
    </xf>
    <xf numFmtId="0" fontId="3" fillId="0" borderId="2" xfId="0" applyFont="1" applyBorder="1" applyAlignment="1">
      <alignment vertical="center"/>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12" fillId="0" borderId="0" xfId="0" applyFont="1" applyAlignment="1">
      <alignment horizontal="center" vertical="center"/>
    </xf>
    <xf numFmtId="0" fontId="3" fillId="0" borderId="0" xfId="0" applyFont="1" applyAlignment="1">
      <alignment horizontal="center"/>
    </xf>
    <xf numFmtId="0" fontId="3" fillId="0" borderId="0" xfId="0" applyFont="1" applyAlignment="1"/>
    <xf numFmtId="0" fontId="0" fillId="0" borderId="0" xfId="0" applyBorder="1" applyAlignment="1">
      <alignment vertical="center"/>
    </xf>
    <xf numFmtId="0" fontId="0" fillId="0" borderId="0" xfId="0" applyAlignment="1"/>
    <xf numFmtId="0" fontId="3" fillId="0" borderId="18" xfId="0" applyFont="1" applyBorder="1">
      <alignment vertical="center"/>
    </xf>
    <xf numFmtId="177" fontId="0" fillId="5" borderId="15" xfId="0" applyNumberFormat="1" applyFill="1" applyBorder="1" applyAlignment="1">
      <alignment horizontal="center" vertical="center"/>
    </xf>
    <xf numFmtId="0" fontId="12" fillId="0" borderId="0" xfId="0" applyFont="1">
      <alignment vertical="center"/>
    </xf>
    <xf numFmtId="38" fontId="22" fillId="9" borderId="12" xfId="1" applyFont="1" applyFill="1" applyBorder="1" applyAlignment="1">
      <alignment horizontal="center" vertical="center"/>
    </xf>
    <xf numFmtId="0" fontId="3" fillId="0" borderId="18" xfId="0" applyFont="1" applyBorder="1" applyAlignment="1"/>
    <xf numFmtId="0" fontId="0" fillId="0" borderId="6" xfId="0" applyBorder="1" applyAlignment="1"/>
    <xf numFmtId="0" fontId="0" fillId="0" borderId="6" xfId="0" applyBorder="1" applyAlignment="1">
      <alignment vertical="top"/>
    </xf>
    <xf numFmtId="0" fontId="0" fillId="0" borderId="0" xfId="0" applyBorder="1" applyAlignment="1"/>
    <xf numFmtId="0" fontId="0" fillId="0" borderId="0" xfId="0" applyBorder="1" applyAlignment="1">
      <alignment vertical="top"/>
    </xf>
    <xf numFmtId="178" fontId="0" fillId="5" borderId="12" xfId="1" applyNumberFormat="1" applyFont="1" applyFill="1" applyBorder="1" applyAlignment="1">
      <alignment horizontal="center" vertical="center"/>
    </xf>
    <xf numFmtId="178" fontId="0" fillId="5" borderId="15" xfId="1" applyNumberFormat="1" applyFont="1" applyFill="1" applyBorder="1" applyAlignment="1">
      <alignment horizontal="center" vertical="center"/>
    </xf>
    <xf numFmtId="0" fontId="0" fillId="10" borderId="9" xfId="0" applyFill="1" applyBorder="1" applyAlignment="1">
      <alignment horizontal="center" vertical="center"/>
    </xf>
    <xf numFmtId="0" fontId="0" fillId="10" borderId="12" xfId="0" applyFill="1" applyBorder="1" applyAlignment="1">
      <alignment horizontal="center" vertical="center"/>
    </xf>
    <xf numFmtId="0" fontId="0" fillId="10" borderId="8" xfId="0" applyFill="1" applyBorder="1" applyAlignment="1">
      <alignment horizontal="center" vertical="center" textRotation="255" wrapText="1"/>
    </xf>
    <xf numFmtId="0" fontId="0" fillId="0" borderId="0" xfId="0" applyFill="1" applyBorder="1">
      <alignment vertical="center"/>
    </xf>
    <xf numFmtId="0" fontId="0" fillId="0" borderId="0" xfId="0" applyAlignment="1">
      <alignment horizontal="center"/>
    </xf>
    <xf numFmtId="178" fontId="0" fillId="0" borderId="12" xfId="0" applyNumberFormat="1" applyBorder="1" applyAlignment="1" applyProtection="1">
      <alignment horizontal="center" vertical="center"/>
      <protection locked="0"/>
    </xf>
    <xf numFmtId="0" fontId="5" fillId="0" borderId="2" xfId="0" applyFont="1" applyBorder="1" applyAlignment="1">
      <alignment horizontal="distributed" vertical="center"/>
    </xf>
    <xf numFmtId="14" fontId="0" fillId="5" borderId="13" xfId="0" applyNumberFormat="1" applyFill="1" applyBorder="1" applyAlignment="1">
      <alignment horizontal="center" vertical="center"/>
    </xf>
    <xf numFmtId="14" fontId="0" fillId="0" borderId="12" xfId="0" applyNumberFormat="1" applyBorder="1" applyAlignment="1" applyProtection="1">
      <alignment horizontal="center" vertical="center"/>
      <protection locked="0"/>
    </xf>
    <xf numFmtId="56" fontId="0" fillId="0" borderId="0" xfId="0" applyNumberFormat="1">
      <alignment vertical="center"/>
    </xf>
    <xf numFmtId="14" fontId="0" fillId="5" borderId="15" xfId="0" applyNumberFormat="1" applyFill="1" applyBorder="1" applyAlignment="1">
      <alignment horizontal="center" vertical="center"/>
    </xf>
    <xf numFmtId="14" fontId="0" fillId="5" borderId="12" xfId="0" applyNumberFormat="1" applyFill="1" applyBorder="1" applyAlignment="1">
      <alignment horizontal="center" vertical="center"/>
    </xf>
    <xf numFmtId="176" fontId="0" fillId="5" borderId="16" xfId="0" applyNumberFormat="1" applyFill="1" applyBorder="1" applyAlignment="1">
      <alignment horizontal="center" vertical="center"/>
    </xf>
    <xf numFmtId="0" fontId="0" fillId="0" borderId="0" xfId="0" applyAlignment="1">
      <alignment vertical="center"/>
    </xf>
    <xf numFmtId="0" fontId="3" fillId="0" borderId="2" xfId="0" applyFont="1" applyBorder="1" applyAlignment="1">
      <alignment vertical="center"/>
    </xf>
    <xf numFmtId="0" fontId="3" fillId="0" borderId="1" xfId="0" applyFont="1" applyBorder="1" applyAlignment="1">
      <alignment horizontal="distributed" vertical="center"/>
    </xf>
    <xf numFmtId="0" fontId="3" fillId="0" borderId="4" xfId="0" applyFont="1" applyBorder="1">
      <alignment vertical="center"/>
    </xf>
    <xf numFmtId="0" fontId="3" fillId="0" borderId="0" xfId="0" applyFont="1" applyAlignment="1">
      <alignment horizontal="distributed" vertical="center"/>
    </xf>
    <xf numFmtId="0" fontId="3" fillId="0" borderId="3" xfId="0" applyFont="1" applyBorder="1">
      <alignment vertical="center"/>
    </xf>
    <xf numFmtId="0" fontId="3" fillId="0" borderId="6" xfId="0" applyFont="1" applyBorder="1">
      <alignment vertical="center"/>
    </xf>
    <xf numFmtId="0" fontId="3" fillId="0" borderId="8"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11" xfId="0" applyFont="1" applyBorder="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5" xfId="0" applyFont="1" applyBorder="1">
      <alignment vertical="center"/>
    </xf>
    <xf numFmtId="0" fontId="3" fillId="0" borderId="7" xfId="0" applyFont="1" applyBorder="1">
      <alignment vertical="center"/>
    </xf>
    <xf numFmtId="0" fontId="3" fillId="0" borderId="9" xfId="0" applyFont="1" applyBorder="1">
      <alignment vertical="center"/>
    </xf>
    <xf numFmtId="0" fontId="3" fillId="0" borderId="0" xfId="0" applyFont="1">
      <alignment vertical="center"/>
    </xf>
    <xf numFmtId="0" fontId="3" fillId="0" borderId="2" xfId="0" applyFont="1" applyBorder="1" applyAlignment="1">
      <alignment horizontal="center" vertical="center"/>
    </xf>
    <xf numFmtId="0" fontId="3" fillId="0" borderId="0" xfId="0" applyFont="1" applyBorder="1">
      <alignment vertical="center"/>
    </xf>
    <xf numFmtId="0" fontId="0" fillId="0" borderId="0" xfId="0" applyAlignment="1">
      <alignment vertical="center"/>
    </xf>
    <xf numFmtId="0" fontId="3" fillId="0" borderId="0" xfId="0" applyFont="1">
      <alignment vertical="center"/>
    </xf>
    <xf numFmtId="0" fontId="3" fillId="0" borderId="18" xfId="0" applyFont="1" applyBorder="1" applyAlignment="1">
      <alignment horizontal="distributed"/>
    </xf>
    <xf numFmtId="0" fontId="5" fillId="0" borderId="18" xfId="0" applyFont="1" applyBorder="1" applyAlignment="1"/>
    <xf numFmtId="0" fontId="3" fillId="0" borderId="18" xfId="0" applyFont="1" applyBorder="1" applyAlignment="1"/>
    <xf numFmtId="0" fontId="3" fillId="0" borderId="4" xfId="0" applyFont="1" applyBorder="1" applyAlignment="1">
      <alignment horizontal="center" vertical="center"/>
    </xf>
    <xf numFmtId="0" fontId="23" fillId="0" borderId="0" xfId="0" applyNumberFormat="1" applyFont="1" applyBorder="1" applyAlignment="1">
      <alignment horizontal="center" vertical="center"/>
    </xf>
    <xf numFmtId="0" fontId="23" fillId="0" borderId="0" xfId="0" applyFont="1" applyBorder="1">
      <alignment vertical="center"/>
    </xf>
    <xf numFmtId="0" fontId="23" fillId="0" borderId="0" xfId="0" applyFont="1" applyBorder="1" applyAlignment="1">
      <alignment horizontal="center" vertical="center"/>
    </xf>
    <xf numFmtId="0" fontId="23" fillId="0" borderId="1" xfId="0" applyNumberFormat="1" applyFont="1" applyBorder="1" applyAlignment="1">
      <alignment horizontal="center" vertical="center"/>
    </xf>
    <xf numFmtId="0" fontId="23" fillId="0" borderId="1" xfId="0" applyFont="1" applyBorder="1">
      <alignment vertical="center"/>
    </xf>
    <xf numFmtId="0" fontId="23" fillId="0" borderId="1" xfId="0" applyFont="1" applyBorder="1" applyAlignment="1">
      <alignment horizontal="center" vertical="center"/>
    </xf>
    <xf numFmtId="0" fontId="23" fillId="0" borderId="2" xfId="0" applyFont="1" applyBorder="1" applyAlignment="1">
      <alignment horizontal="distributed" vertical="center"/>
    </xf>
    <xf numFmtId="0" fontId="23" fillId="0" borderId="11" xfId="0" applyFont="1" applyBorder="1">
      <alignment vertical="center"/>
    </xf>
    <xf numFmtId="0" fontId="23" fillId="0" borderId="10" xfId="0" applyFont="1" applyBorder="1">
      <alignment vertical="center"/>
    </xf>
    <xf numFmtId="0" fontId="23" fillId="0" borderId="2" xfId="0" applyFont="1" applyBorder="1">
      <alignment vertical="center"/>
    </xf>
    <xf numFmtId="0" fontId="19" fillId="0" borderId="0" xfId="2" applyFont="1">
      <alignment vertical="center"/>
    </xf>
    <xf numFmtId="0" fontId="19" fillId="0" borderId="1" xfId="2" applyFont="1" applyBorder="1">
      <alignment vertical="center"/>
    </xf>
    <xf numFmtId="0" fontId="19" fillId="0" borderId="2" xfId="2" applyFont="1" applyBorder="1">
      <alignment vertical="center"/>
    </xf>
    <xf numFmtId="49" fontId="19" fillId="0" borderId="2" xfId="2" applyNumberFormat="1" applyFont="1" applyBorder="1" applyAlignment="1"/>
    <xf numFmtId="0" fontId="19" fillId="0" borderId="2" xfId="2" applyFont="1" applyBorder="1" applyAlignment="1">
      <alignment vertical="center"/>
    </xf>
    <xf numFmtId="49" fontId="19" fillId="0" borderId="0" xfId="2" applyNumberFormat="1" applyFont="1">
      <alignment vertical="center"/>
    </xf>
    <xf numFmtId="0" fontId="19" fillId="0" borderId="0" xfId="2" applyFont="1" applyAlignment="1">
      <alignment vertical="center"/>
    </xf>
    <xf numFmtId="0" fontId="19" fillId="0" borderId="0" xfId="2" applyFont="1" applyAlignment="1">
      <alignment horizontal="right" vertical="center"/>
    </xf>
    <xf numFmtId="0" fontId="19" fillId="0" borderId="0" xfId="2" applyFont="1" applyAlignment="1">
      <alignment horizontal="distributed" vertical="center"/>
    </xf>
    <xf numFmtId="0" fontId="19" fillId="0" borderId="0" xfId="2" applyFont="1" applyAlignment="1">
      <alignment horizontal="center" vertical="center"/>
    </xf>
    <xf numFmtId="0" fontId="23" fillId="0" borderId="0" xfId="0" applyFont="1">
      <alignment vertical="center"/>
    </xf>
    <xf numFmtId="0" fontId="19" fillId="0" borderId="0" xfId="2" applyFont="1" applyFill="1">
      <alignment vertical="center"/>
    </xf>
    <xf numFmtId="0" fontId="27" fillId="0" borderId="0" xfId="2" applyFont="1" applyFill="1" applyAlignment="1">
      <alignment horizontal="center" vertical="center"/>
    </xf>
    <xf numFmtId="0" fontId="0" fillId="0" borderId="0" xfId="0" applyAlignment="1">
      <alignment vertical="center" wrapText="1"/>
    </xf>
    <xf numFmtId="0" fontId="19" fillId="0" borderId="0" xfId="2" applyFont="1">
      <alignment vertical="center"/>
    </xf>
    <xf numFmtId="0" fontId="5" fillId="0" borderId="17" xfId="0" applyFont="1" applyBorder="1" applyAlignment="1"/>
    <xf numFmtId="177" fontId="0" fillId="11" borderId="15" xfId="0" applyNumberFormat="1" applyFill="1" applyBorder="1" applyAlignment="1">
      <alignment horizontal="center" vertical="center"/>
    </xf>
    <xf numFmtId="177" fontId="24" fillId="11" borderId="15" xfId="0" applyNumberFormat="1" applyFont="1" applyFill="1" applyBorder="1" applyAlignment="1">
      <alignment vertical="center" wrapText="1"/>
    </xf>
    <xf numFmtId="177" fontId="0" fillId="5" borderId="12" xfId="0" applyNumberFormat="1" applyFill="1" applyBorder="1" applyAlignment="1">
      <alignment horizontal="center" vertical="center"/>
    </xf>
    <xf numFmtId="177" fontId="0" fillId="0" borderId="0" xfId="0" applyNumberFormat="1">
      <alignment vertical="center"/>
    </xf>
    <xf numFmtId="177" fontId="0" fillId="5" borderId="14" xfId="0" applyNumberFormat="1" applyFill="1" applyBorder="1" applyAlignment="1">
      <alignment horizontal="center" vertical="center"/>
    </xf>
    <xf numFmtId="0" fontId="0" fillId="10" borderId="19" xfId="0" applyFill="1" applyBorder="1" applyAlignment="1">
      <alignment horizontal="center" vertical="center"/>
    </xf>
    <xf numFmtId="0" fontId="3" fillId="0" borderId="18" xfId="0" applyFont="1" applyBorder="1" applyAlignment="1">
      <alignment horizontal="center" vertical="center"/>
    </xf>
    <xf numFmtId="0" fontId="5" fillId="0" borderId="18" xfId="0" applyFont="1" applyBorder="1" applyAlignment="1">
      <alignment horizontal="center"/>
    </xf>
    <xf numFmtId="0" fontId="3" fillId="0" borderId="18" xfId="0" applyFont="1" applyBorder="1" applyAlignment="1">
      <alignment horizontal="center"/>
    </xf>
    <xf numFmtId="0" fontId="0" fillId="0" borderId="0" xfId="0" applyBorder="1">
      <alignment vertical="center"/>
    </xf>
    <xf numFmtId="0" fontId="23" fillId="0" borderId="0" xfId="0" applyFont="1" applyAlignment="1">
      <alignment horizontal="distributed" vertical="center"/>
    </xf>
    <xf numFmtId="0" fontId="23" fillId="0" borderId="0" xfId="0" applyFont="1" applyAlignment="1">
      <alignment vertical="center"/>
    </xf>
    <xf numFmtId="0" fontId="23" fillId="0" borderId="1" xfId="0" applyFont="1" applyBorder="1" applyAlignment="1">
      <alignment vertical="center"/>
    </xf>
    <xf numFmtId="0" fontId="23" fillId="0" borderId="0" xfId="0" applyFont="1" applyAlignment="1">
      <alignment horizontal="center" vertical="center"/>
    </xf>
    <xf numFmtId="0" fontId="23" fillId="0" borderId="2" xfId="0" applyFont="1" applyBorder="1" applyAlignment="1">
      <alignment horizontal="center" vertical="center"/>
    </xf>
    <xf numFmtId="0" fontId="23" fillId="0" borderId="2" xfId="0" applyFont="1" applyBorder="1" applyAlignment="1">
      <alignment vertical="center"/>
    </xf>
    <xf numFmtId="0" fontId="23" fillId="0" borderId="3" xfId="0" applyFont="1" applyBorder="1">
      <alignment vertical="center"/>
    </xf>
    <xf numFmtId="0" fontId="23" fillId="0" borderId="4" xfId="0" applyFont="1" applyBorder="1">
      <alignment vertical="center"/>
    </xf>
    <xf numFmtId="0" fontId="23" fillId="0" borderId="5" xfId="0" applyFont="1" applyBorder="1">
      <alignment vertical="center"/>
    </xf>
    <xf numFmtId="0" fontId="23" fillId="0" borderId="8" xfId="0" applyFont="1" applyBorder="1">
      <alignment vertical="center"/>
    </xf>
    <xf numFmtId="0" fontId="23" fillId="0" borderId="9" xfId="0" applyFont="1" applyBorder="1">
      <alignment vertical="center"/>
    </xf>
    <xf numFmtId="0" fontId="23" fillId="0" borderId="2" xfId="0" applyFont="1" applyBorder="1" applyAlignment="1">
      <alignment horizontal="right" vertical="center"/>
    </xf>
    <xf numFmtId="0" fontId="23" fillId="0" borderId="4" xfId="0" applyFont="1" applyBorder="1" applyAlignment="1">
      <alignment horizontal="center" vertical="center"/>
    </xf>
    <xf numFmtId="0" fontId="23" fillId="0" borderId="6" xfId="0" applyFont="1" applyBorder="1">
      <alignment vertical="center"/>
    </xf>
    <xf numFmtId="0" fontId="23" fillId="0" borderId="0" xfId="0" applyFont="1" applyBorder="1" applyAlignment="1">
      <alignment horizontal="distributed" vertical="center"/>
    </xf>
    <xf numFmtId="0" fontId="23" fillId="0" borderId="7" xfId="0" applyFont="1" applyBorder="1">
      <alignment vertical="center"/>
    </xf>
    <xf numFmtId="0" fontId="23" fillId="0" borderId="0" xfId="0" applyNumberFormat="1" applyFont="1" applyBorder="1" applyAlignment="1">
      <alignment horizontal="left" vertical="center"/>
    </xf>
    <xf numFmtId="0" fontId="23" fillId="0" borderId="1" xfId="0" applyFont="1" applyBorder="1" applyAlignment="1">
      <alignment horizontal="distributed" vertical="center"/>
    </xf>
    <xf numFmtId="177" fontId="0" fillId="5" borderId="3" xfId="0" applyNumberFormat="1" applyFill="1" applyBorder="1" applyAlignment="1">
      <alignment horizontal="center" vertical="center"/>
    </xf>
    <xf numFmtId="178" fontId="0" fillId="5" borderId="5" xfId="1" applyNumberFormat="1" applyFont="1" applyFill="1" applyBorder="1" applyAlignment="1">
      <alignment horizontal="center" vertical="center"/>
    </xf>
    <xf numFmtId="178" fontId="0" fillId="4" borderId="20" xfId="1" applyNumberFormat="1" applyFont="1" applyFill="1" applyBorder="1" applyAlignment="1">
      <alignment horizontal="center" vertical="center"/>
    </xf>
    <xf numFmtId="0" fontId="23" fillId="0" borderId="0" xfId="0" applyFont="1" applyBorder="1" applyAlignment="1">
      <alignment vertical="center"/>
    </xf>
    <xf numFmtId="177" fontId="0" fillId="11" borderId="16" xfId="0" applyNumberFormat="1" applyFill="1" applyBorder="1" applyAlignment="1">
      <alignment horizontal="center" vertical="center"/>
    </xf>
    <xf numFmtId="49" fontId="19" fillId="0" borderId="0" xfId="2" applyNumberFormat="1" applyFill="1" applyBorder="1" applyAlignment="1">
      <alignment vertical="center"/>
    </xf>
    <xf numFmtId="0" fontId="0" fillId="12" borderId="12" xfId="0" applyFill="1" applyBorder="1" applyAlignment="1">
      <alignment horizontal="center" vertical="center"/>
    </xf>
    <xf numFmtId="0" fontId="16" fillId="0" borderId="0" xfId="0" applyFont="1">
      <alignment vertical="center"/>
    </xf>
    <xf numFmtId="0" fontId="5" fillId="0" borderId="0" xfId="0" applyFont="1">
      <alignment vertical="center"/>
    </xf>
    <xf numFmtId="0" fontId="0" fillId="0" borderId="0" xfId="0" applyAlignment="1">
      <alignment vertical="center" wrapText="1"/>
    </xf>
    <xf numFmtId="177" fontId="0" fillId="5" borderId="12" xfId="0" applyNumberFormat="1" applyFill="1" applyBorder="1" applyAlignment="1">
      <alignment horizontal="center" vertical="center"/>
    </xf>
    <xf numFmtId="0" fontId="0" fillId="5" borderId="19" xfId="0" applyFill="1" applyBorder="1" applyAlignment="1">
      <alignment horizontal="center" vertical="center"/>
    </xf>
    <xf numFmtId="0" fontId="0" fillId="5" borderId="19" xfId="0" applyFill="1" applyBorder="1" applyAlignment="1">
      <alignment horizontal="justify" vertical="center"/>
    </xf>
    <xf numFmtId="179" fontId="0" fillId="5" borderId="19" xfId="0" applyNumberFormat="1" applyFill="1" applyBorder="1" applyAlignment="1">
      <alignment horizontal="center" vertical="center"/>
    </xf>
    <xf numFmtId="176" fontId="0" fillId="5" borderId="19" xfId="0" applyNumberFormat="1" applyFill="1" applyBorder="1" applyAlignment="1">
      <alignment horizontal="center" vertical="center"/>
    </xf>
    <xf numFmtId="14" fontId="0" fillId="5" borderId="19" xfId="0" applyNumberFormat="1" applyFill="1" applyBorder="1" applyAlignment="1">
      <alignment horizontal="center" vertical="center"/>
    </xf>
    <xf numFmtId="177" fontId="0" fillId="5" borderId="19" xfId="0" applyNumberFormat="1" applyFill="1" applyBorder="1" applyAlignment="1">
      <alignment horizontal="center" vertical="center"/>
    </xf>
    <xf numFmtId="0" fontId="24" fillId="5" borderId="19" xfId="0" applyNumberFormat="1" applyFont="1" applyFill="1" applyBorder="1" applyAlignment="1">
      <alignment vertical="center" wrapText="1"/>
    </xf>
    <xf numFmtId="178" fontId="0" fillId="5" borderId="19" xfId="1" applyNumberFormat="1" applyFont="1" applyFill="1" applyBorder="1" applyAlignment="1">
      <alignment horizontal="center" vertical="center"/>
    </xf>
    <xf numFmtId="0" fontId="0" fillId="5" borderId="19" xfId="0" applyNumberFormat="1" applyFill="1" applyBorder="1" applyAlignment="1">
      <alignment horizontal="center" vertical="center"/>
    </xf>
    <xf numFmtId="0" fontId="15" fillId="0" borderId="0" xfId="0" applyFont="1" applyBorder="1" applyAlignment="1">
      <alignment horizontal="center" vertical="center"/>
    </xf>
    <xf numFmtId="0" fontId="15" fillId="0" borderId="0" xfId="0" applyFont="1" applyFill="1" applyBorder="1" applyAlignment="1">
      <alignment horizontal="center" vertical="center"/>
    </xf>
    <xf numFmtId="0" fontId="0" fillId="0" borderId="0" xfId="0" applyFill="1" applyBorder="1" applyAlignment="1">
      <alignment horizontal="center" vertical="center"/>
    </xf>
    <xf numFmtId="14" fontId="0" fillId="0" borderId="14" xfId="0" applyNumberFormat="1" applyFill="1" applyBorder="1" applyAlignment="1">
      <alignment horizontal="center" vertical="center"/>
    </xf>
    <xf numFmtId="177" fontId="0" fillId="0" borderId="14" xfId="0" applyNumberFormat="1" applyFill="1" applyBorder="1" applyAlignment="1">
      <alignment horizontal="center" vertical="center"/>
    </xf>
    <xf numFmtId="0" fontId="24" fillId="0" borderId="14" xfId="0" applyNumberFormat="1" applyFont="1" applyFill="1" applyBorder="1" applyAlignment="1">
      <alignment vertical="center" wrapText="1"/>
    </xf>
    <xf numFmtId="178" fontId="0" fillId="0" borderId="14" xfId="1" applyNumberFormat="1" applyFont="1" applyFill="1" applyBorder="1" applyAlignment="1">
      <alignment horizontal="center" vertical="center"/>
    </xf>
    <xf numFmtId="38" fontId="16" fillId="0" borderId="14" xfId="1" applyFont="1" applyFill="1" applyBorder="1" applyAlignment="1">
      <alignment horizontal="center" vertical="center"/>
    </xf>
    <xf numFmtId="178" fontId="0" fillId="0" borderId="7" xfId="1" applyNumberFormat="1" applyFont="1" applyFill="1" applyBorder="1" applyAlignment="1">
      <alignment horizontal="center" vertical="center"/>
    </xf>
    <xf numFmtId="0" fontId="0" fillId="0" borderId="14" xfId="0" applyNumberFormat="1" applyFill="1" applyBorder="1" applyAlignment="1">
      <alignment horizontal="center" vertical="center"/>
    </xf>
    <xf numFmtId="14" fontId="0" fillId="0" borderId="0" xfId="0" applyNumberFormat="1" applyFill="1" applyBorder="1" applyAlignment="1">
      <alignment horizontal="center" vertical="center"/>
    </xf>
    <xf numFmtId="56" fontId="0" fillId="0" borderId="0" xfId="0" applyNumberFormat="1" applyFill="1" applyBorder="1">
      <alignment vertical="center"/>
    </xf>
    <xf numFmtId="0" fontId="0" fillId="0" borderId="19" xfId="0" applyBorder="1" applyAlignment="1" applyProtection="1">
      <alignment horizontal="center" vertical="center"/>
      <protection locked="0"/>
    </xf>
    <xf numFmtId="0" fontId="0" fillId="6" borderId="19" xfId="0" applyFill="1" applyBorder="1" applyAlignment="1">
      <alignment horizontal="center" vertical="center"/>
    </xf>
    <xf numFmtId="0" fontId="0" fillId="8" borderId="19" xfId="0" applyFill="1" applyBorder="1" applyAlignment="1" applyProtection="1">
      <alignment horizontal="center" vertical="center"/>
      <protection locked="0"/>
    </xf>
    <xf numFmtId="14" fontId="0" fillId="0" borderId="19" xfId="0" applyNumberFormat="1" applyBorder="1" applyAlignment="1" applyProtection="1">
      <alignment horizontal="center" vertical="center"/>
      <protection locked="0"/>
    </xf>
    <xf numFmtId="176" fontId="0" fillId="0" borderId="16" xfId="0" applyNumberFormat="1" applyBorder="1" applyAlignment="1" applyProtection="1">
      <alignment horizontal="center" vertical="center"/>
      <protection locked="0"/>
    </xf>
    <xf numFmtId="0" fontId="0" fillId="4" borderId="19" xfId="0" applyFill="1" applyBorder="1" applyAlignment="1">
      <alignment horizontal="center" vertical="center"/>
    </xf>
    <xf numFmtId="177" fontId="0" fillId="0" borderId="19" xfId="0" applyNumberFormat="1" applyBorder="1" applyAlignment="1" applyProtection="1">
      <alignment horizontal="center" vertical="center"/>
      <protection locked="0"/>
    </xf>
    <xf numFmtId="179" fontId="0" fillId="0" borderId="19" xfId="0" applyNumberFormat="1" applyBorder="1" applyAlignment="1" applyProtection="1">
      <alignment horizontal="center" vertical="center"/>
      <protection locked="0"/>
    </xf>
    <xf numFmtId="177" fontId="0" fillId="11" borderId="19" xfId="0" applyNumberFormat="1" applyFill="1" applyBorder="1" applyAlignment="1">
      <alignment horizontal="center" vertical="center"/>
    </xf>
    <xf numFmtId="0" fontId="0" fillId="2" borderId="19" xfId="0" applyFill="1" applyBorder="1" applyAlignment="1">
      <alignment horizontal="center" vertical="center"/>
    </xf>
    <xf numFmtId="0" fontId="0" fillId="0" borderId="19" xfId="0" applyBorder="1" applyAlignment="1" applyProtection="1">
      <alignment horizontal="justify" vertical="center"/>
      <protection locked="0"/>
    </xf>
    <xf numFmtId="0" fontId="0" fillId="12" borderId="19" xfId="0" applyFill="1" applyBorder="1" applyAlignment="1">
      <alignment horizontal="center" vertical="center"/>
    </xf>
    <xf numFmtId="0" fontId="0" fillId="0" borderId="0" xfId="0" applyFill="1" applyBorder="1" applyAlignment="1">
      <alignment horizontal="justify" vertical="center"/>
    </xf>
    <xf numFmtId="38" fontId="16" fillId="0" borderId="0" xfId="1" applyFont="1" applyFill="1" applyBorder="1" applyAlignment="1">
      <alignment horizontal="center" vertical="center"/>
    </xf>
    <xf numFmtId="177" fontId="15" fillId="0" borderId="0" xfId="0" applyNumberFormat="1" applyFont="1" applyBorder="1" applyAlignment="1">
      <alignment horizontal="center" vertical="center"/>
    </xf>
    <xf numFmtId="177" fontId="0" fillId="0" borderId="0" xfId="0" applyNumberFormat="1" applyFill="1" applyBorder="1" applyAlignment="1">
      <alignment horizontal="center" vertical="center"/>
    </xf>
    <xf numFmtId="177" fontId="0" fillId="0" borderId="0" xfId="0" applyNumberFormat="1" applyFill="1" applyBorder="1" applyAlignment="1">
      <alignment horizontal="justify" vertical="center"/>
    </xf>
    <xf numFmtId="177" fontId="16" fillId="0" borderId="0" xfId="1" applyNumberFormat="1" applyFont="1" applyFill="1" applyBorder="1" applyAlignment="1">
      <alignment horizontal="center" vertical="center"/>
    </xf>
    <xf numFmtId="0" fontId="0" fillId="13" borderId="19" xfId="0" applyFill="1" applyBorder="1" applyAlignment="1">
      <alignment horizontal="center" vertical="center"/>
    </xf>
    <xf numFmtId="38" fontId="16" fillId="5" borderId="19" xfId="1" applyFont="1" applyFill="1" applyBorder="1" applyAlignment="1">
      <alignment horizontal="center" vertical="center"/>
    </xf>
    <xf numFmtId="38" fontId="29" fillId="5" borderId="19" xfId="1" applyFont="1" applyFill="1" applyBorder="1" applyAlignment="1">
      <alignment horizontal="center" vertical="center"/>
    </xf>
    <xf numFmtId="179" fontId="29" fillId="5" borderId="19" xfId="0" applyNumberFormat="1" applyFont="1" applyFill="1" applyBorder="1" applyAlignment="1">
      <alignment horizontal="center" vertical="center"/>
    </xf>
    <xf numFmtId="179" fontId="0" fillId="0" borderId="0" xfId="0" applyNumberFormat="1" applyFill="1" applyBorder="1" applyAlignment="1">
      <alignment horizontal="center" vertical="center"/>
    </xf>
    <xf numFmtId="177" fontId="0" fillId="0" borderId="0" xfId="0" applyNumberFormat="1" applyFill="1" applyBorder="1">
      <alignment vertical="center"/>
    </xf>
    <xf numFmtId="176" fontId="0" fillId="0" borderId="7" xfId="0" applyNumberFormat="1" applyFill="1" applyBorder="1" applyAlignment="1">
      <alignment horizontal="center" vertical="center"/>
    </xf>
    <xf numFmtId="176" fontId="0" fillId="0" borderId="0" xfId="0" applyNumberFormat="1" applyFill="1" applyBorder="1" applyAlignment="1">
      <alignment horizontal="center" vertical="center"/>
    </xf>
    <xf numFmtId="177" fontId="0" fillId="0" borderId="0" xfId="0" applyNumberFormat="1" applyFill="1" applyBorder="1" applyAlignment="1">
      <alignment horizontal="center" vertical="center" shrinkToFit="1"/>
    </xf>
    <xf numFmtId="0" fontId="0" fillId="3" borderId="19" xfId="0" applyFill="1" applyBorder="1" applyAlignment="1">
      <alignment horizontal="center" vertical="center" wrapText="1"/>
    </xf>
    <xf numFmtId="176" fontId="0" fillId="8" borderId="19" xfId="0" applyNumberFormat="1" applyFill="1" applyBorder="1" applyAlignment="1" applyProtection="1">
      <alignment horizontal="center" vertical="center"/>
      <protection locked="0"/>
    </xf>
    <xf numFmtId="176" fontId="0" fillId="0" borderId="19" xfId="0" applyNumberFormat="1" applyFill="1" applyBorder="1" applyAlignment="1" applyProtection="1">
      <alignment vertical="center"/>
      <protection locked="0"/>
    </xf>
    <xf numFmtId="176" fontId="0" fillId="0" borderId="19" xfId="0" applyNumberFormat="1" applyFill="1" applyBorder="1" applyAlignment="1" applyProtection="1">
      <alignment horizontal="center" vertical="center"/>
      <protection locked="0"/>
    </xf>
    <xf numFmtId="176" fontId="0" fillId="11" borderId="19" xfId="0" applyNumberFormat="1" applyFill="1" applyBorder="1" applyAlignment="1" applyProtection="1">
      <alignment horizontal="center" vertical="center"/>
      <protection locked="0"/>
    </xf>
    <xf numFmtId="0" fontId="0" fillId="3" borderId="19" xfId="0" applyFill="1" applyBorder="1" applyAlignment="1">
      <alignment horizontal="center" vertical="center"/>
    </xf>
    <xf numFmtId="176" fontId="0" fillId="11" borderId="19" xfId="0" applyNumberFormat="1" applyFill="1" applyBorder="1" applyAlignment="1" applyProtection="1">
      <alignment vertical="center"/>
      <protection locked="0"/>
    </xf>
    <xf numFmtId="176" fontId="0" fillId="5" borderId="19" xfId="0" applyNumberFormat="1" applyFill="1" applyBorder="1" applyAlignment="1">
      <alignment horizontal="center" vertical="center" shrinkToFit="1"/>
    </xf>
    <xf numFmtId="14" fontId="0" fillId="5" borderId="16" xfId="0" applyNumberFormat="1" applyFill="1" applyBorder="1" applyAlignment="1">
      <alignment horizontal="center" vertical="center"/>
    </xf>
    <xf numFmtId="49" fontId="19" fillId="0" borderId="0" xfId="2" applyNumberFormat="1" applyFill="1" applyBorder="1" applyAlignment="1">
      <alignment horizontal="center" vertical="center"/>
    </xf>
    <xf numFmtId="0" fontId="19" fillId="0" borderId="0" xfId="2" applyFill="1" applyBorder="1" applyAlignment="1">
      <alignment vertical="center"/>
    </xf>
    <xf numFmtId="177" fontId="0" fillId="8" borderId="19" xfId="0" applyNumberFormat="1" applyFill="1" applyBorder="1" applyAlignment="1" applyProtection="1">
      <alignment horizontal="center" vertical="center"/>
      <protection locked="0"/>
    </xf>
    <xf numFmtId="0" fontId="0" fillId="0" borderId="19" xfId="0" applyNumberFormat="1" applyBorder="1" applyAlignment="1" applyProtection="1">
      <alignment vertical="center" wrapText="1"/>
      <protection locked="0"/>
    </xf>
    <xf numFmtId="14" fontId="22" fillId="9" borderId="19" xfId="0" applyNumberFormat="1" applyFont="1" applyFill="1" applyBorder="1" applyAlignment="1">
      <alignment horizontal="center" vertical="center"/>
    </xf>
    <xf numFmtId="178" fontId="0" fillId="0" borderId="19" xfId="0" applyNumberFormat="1" applyBorder="1" applyAlignment="1" applyProtection="1">
      <alignment horizontal="center" vertical="center"/>
      <protection locked="0"/>
    </xf>
    <xf numFmtId="178" fontId="22" fillId="9" borderId="19" xfId="0" applyNumberFormat="1" applyFont="1" applyFill="1" applyBorder="1" applyAlignment="1" applyProtection="1">
      <alignment horizontal="center" vertical="center"/>
      <protection locked="0"/>
    </xf>
    <xf numFmtId="0" fontId="0" fillId="0" borderId="19" xfId="0" applyNumberFormat="1" applyBorder="1" applyAlignment="1" applyProtection="1">
      <alignment horizontal="center" vertical="center"/>
      <protection locked="0"/>
    </xf>
    <xf numFmtId="0" fontId="16" fillId="0" borderId="0" xfId="0" applyFont="1" applyAlignment="1">
      <alignment vertical="center"/>
    </xf>
    <xf numFmtId="14" fontId="0" fillId="11" borderId="16" xfId="0" applyNumberFormat="1" applyFill="1" applyBorder="1" applyAlignment="1">
      <alignment horizontal="center" vertical="center"/>
    </xf>
    <xf numFmtId="14" fontId="0" fillId="11" borderId="19" xfId="0" applyNumberFormat="1" applyFill="1" applyBorder="1" applyAlignment="1">
      <alignment horizontal="center" vertical="center"/>
    </xf>
    <xf numFmtId="0" fontId="24" fillId="11" borderId="19" xfId="0" applyNumberFormat="1" applyFont="1" applyFill="1" applyBorder="1" applyAlignment="1">
      <alignment vertical="center" wrapText="1"/>
    </xf>
    <xf numFmtId="14" fontId="0" fillId="11" borderId="12" xfId="0" applyNumberFormat="1" applyFill="1" applyBorder="1" applyAlignment="1">
      <alignment horizontal="center" vertical="center"/>
    </xf>
    <xf numFmtId="178" fontId="0" fillId="11" borderId="12" xfId="1" applyNumberFormat="1" applyFont="1" applyFill="1" applyBorder="1" applyAlignment="1">
      <alignment horizontal="center" vertical="center"/>
    </xf>
    <xf numFmtId="38" fontId="16" fillId="11" borderId="12" xfId="1" applyFont="1" applyFill="1" applyBorder="1" applyAlignment="1">
      <alignment horizontal="center" vertical="center"/>
    </xf>
    <xf numFmtId="178" fontId="0" fillId="11" borderId="19" xfId="1" applyNumberFormat="1" applyFont="1" applyFill="1" applyBorder="1" applyAlignment="1">
      <alignment horizontal="center" vertical="center"/>
    </xf>
    <xf numFmtId="0" fontId="24" fillId="11" borderId="15" xfId="0" applyNumberFormat="1" applyFont="1" applyFill="1" applyBorder="1" applyAlignment="1">
      <alignment vertical="center" wrapText="1"/>
    </xf>
    <xf numFmtId="177" fontId="0" fillId="11" borderId="12" xfId="0" applyNumberFormat="1" applyFill="1" applyBorder="1" applyAlignment="1">
      <alignment horizontal="center" vertical="center"/>
    </xf>
    <xf numFmtId="38" fontId="29" fillId="5" borderId="12" xfId="1" applyFont="1" applyFill="1" applyBorder="1" applyAlignment="1">
      <alignment horizontal="center" vertical="center"/>
    </xf>
    <xf numFmtId="0" fontId="0" fillId="11" borderId="19" xfId="0" applyNumberFormat="1" applyFill="1" applyBorder="1" applyAlignment="1">
      <alignment horizontal="center" vertical="center"/>
    </xf>
    <xf numFmtId="176" fontId="0" fillId="11" borderId="19" xfId="0" applyNumberFormat="1" applyFill="1" applyBorder="1" applyAlignment="1">
      <alignment horizontal="center" vertical="center"/>
    </xf>
    <xf numFmtId="178" fontId="16" fillId="5" borderId="12" xfId="1" applyNumberFormat="1" applyFont="1" applyFill="1" applyBorder="1" applyAlignment="1">
      <alignment horizontal="center" vertical="center"/>
    </xf>
    <xf numFmtId="0" fontId="30" fillId="0" borderId="0" xfId="0" applyFont="1" applyAlignment="1">
      <alignment horizontal="center" vertical="center"/>
    </xf>
    <xf numFmtId="0" fontId="30" fillId="0" borderId="0" xfId="0" applyFont="1" applyAlignment="1">
      <alignment vertical="center"/>
    </xf>
    <xf numFmtId="0" fontId="30" fillId="0" borderId="0" xfId="0" applyFont="1">
      <alignment vertical="center"/>
    </xf>
    <xf numFmtId="0" fontId="30" fillId="5" borderId="10" xfId="0" applyFont="1" applyFill="1" applyBorder="1" applyAlignment="1">
      <alignment horizontal="center" vertical="center"/>
    </xf>
    <xf numFmtId="0" fontId="30" fillId="5" borderId="2" xfId="0" applyFont="1" applyFill="1" applyBorder="1" applyAlignment="1">
      <alignment vertical="center"/>
    </xf>
    <xf numFmtId="0" fontId="30" fillId="5" borderId="2" xfId="0" applyFont="1" applyFill="1" applyBorder="1" applyAlignment="1">
      <alignment horizontal="center" vertical="center"/>
    </xf>
    <xf numFmtId="0" fontId="30" fillId="5" borderId="11" xfId="0" applyFont="1" applyFill="1" applyBorder="1" applyAlignment="1">
      <alignment vertical="center"/>
    </xf>
    <xf numFmtId="0" fontId="31" fillId="0" borderId="12" xfId="0" applyFont="1" applyBorder="1" applyAlignment="1">
      <alignment horizontal="center" vertical="center"/>
    </xf>
    <xf numFmtId="0" fontId="31" fillId="0" borderId="14" xfId="0" applyFont="1" applyBorder="1" applyAlignment="1">
      <alignment horizontal="center" vertical="center"/>
    </xf>
    <xf numFmtId="0" fontId="23" fillId="0" borderId="14" xfId="0" applyFont="1" applyBorder="1" applyAlignment="1">
      <alignment horizontal="center" vertical="center"/>
    </xf>
    <xf numFmtId="0" fontId="23" fillId="0" borderId="16" xfId="0" applyFont="1" applyBorder="1" applyAlignment="1">
      <alignment horizontal="center" vertical="center"/>
    </xf>
    <xf numFmtId="0" fontId="33" fillId="0" borderId="0" xfId="4" applyFont="1">
      <alignment vertical="center"/>
    </xf>
    <xf numFmtId="0" fontId="33" fillId="0" borderId="0" xfId="4" applyFont="1" applyBorder="1">
      <alignment vertical="center"/>
    </xf>
    <xf numFmtId="0" fontId="34" fillId="0" borderId="0" xfId="4" applyFont="1" applyBorder="1" applyAlignment="1">
      <alignment horizontal="distributed" vertical="center"/>
    </xf>
    <xf numFmtId="180" fontId="19" fillId="0" borderId="0" xfId="4" applyNumberFormat="1" applyFont="1" applyBorder="1" applyAlignment="1">
      <alignment horizontal="center" vertical="distributed"/>
    </xf>
    <xf numFmtId="0" fontId="33" fillId="0" borderId="3" xfId="4" applyFont="1" applyBorder="1">
      <alignment vertical="center"/>
    </xf>
    <xf numFmtId="0" fontId="33" fillId="0" borderId="4" xfId="4" applyFont="1" applyBorder="1">
      <alignment vertical="center"/>
    </xf>
    <xf numFmtId="0" fontId="33" fillId="0" borderId="5" xfId="4" applyFont="1" applyBorder="1">
      <alignment vertical="center"/>
    </xf>
    <xf numFmtId="0" fontId="33" fillId="0" borderId="6" xfId="4" applyFont="1" applyBorder="1">
      <alignment vertical="center"/>
    </xf>
    <xf numFmtId="0" fontId="33" fillId="0" borderId="7" xfId="4" applyFont="1" applyBorder="1">
      <alignment vertical="center"/>
    </xf>
    <xf numFmtId="0" fontId="33" fillId="0" borderId="8" xfId="4" applyFont="1" applyBorder="1">
      <alignment vertical="center"/>
    </xf>
    <xf numFmtId="0" fontId="33" fillId="0" borderId="1" xfId="4" applyFont="1" applyBorder="1">
      <alignment vertical="center"/>
    </xf>
    <xf numFmtId="0" fontId="33" fillId="0" borderId="9" xfId="4" applyFont="1" applyBorder="1">
      <alignment vertical="center"/>
    </xf>
    <xf numFmtId="0" fontId="33" fillId="0" borderId="0" xfId="4" applyFont="1" applyBorder="1" applyAlignment="1">
      <alignment vertical="center"/>
    </xf>
    <xf numFmtId="0" fontId="33" fillId="0" borderId="0" xfId="4" applyFont="1" applyBorder="1" applyAlignment="1">
      <alignment horizontal="center" vertical="center"/>
    </xf>
    <xf numFmtId="0" fontId="36" fillId="0" borderId="0" xfId="4" applyFont="1" applyBorder="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1" xfId="0" applyFont="1" applyBorder="1" applyAlignment="1">
      <alignment horizontal="distributed"/>
    </xf>
    <xf numFmtId="0" fontId="3" fillId="0" borderId="2" xfId="0" applyFont="1" applyBorder="1" applyAlignment="1">
      <alignment horizontal="center"/>
    </xf>
    <xf numFmtId="0" fontId="3" fillId="0" borderId="2" xfId="0" applyFont="1" applyBorder="1" applyAlignment="1"/>
    <xf numFmtId="0" fontId="3" fillId="0" borderId="2" xfId="0" applyFont="1" applyBorder="1" applyAlignment="1">
      <alignment horizontal="distributed" vertical="center"/>
    </xf>
    <xf numFmtId="0" fontId="3" fillId="0" borderId="2" xfId="0" applyFont="1" applyBorder="1" applyAlignment="1">
      <alignment vertical="center"/>
    </xf>
    <xf numFmtId="0" fontId="3" fillId="0" borderId="3" xfId="0" applyFont="1" applyBorder="1">
      <alignment vertical="center"/>
    </xf>
    <xf numFmtId="0" fontId="3" fillId="0" borderId="6" xfId="0" applyFont="1" applyBorder="1">
      <alignment vertical="center"/>
    </xf>
    <xf numFmtId="0" fontId="3" fillId="0" borderId="8" xfId="0" applyFont="1" applyBorder="1">
      <alignment vertical="center"/>
    </xf>
    <xf numFmtId="0" fontId="3" fillId="0" borderId="0" xfId="0" applyFont="1" applyBorder="1" applyAlignment="1">
      <alignment horizontal="distributed" vertical="center"/>
    </xf>
    <xf numFmtId="0" fontId="3" fillId="0" borderId="1" xfId="0" applyFont="1" applyBorder="1" applyAlignment="1">
      <alignment horizontal="distributed" vertical="center"/>
    </xf>
    <xf numFmtId="0" fontId="3" fillId="0" borderId="5" xfId="0" applyFont="1" applyBorder="1">
      <alignment vertical="center"/>
    </xf>
    <xf numFmtId="0" fontId="3" fillId="0" borderId="7" xfId="0" applyFont="1" applyBorder="1">
      <alignment vertical="center"/>
    </xf>
    <xf numFmtId="0" fontId="3" fillId="0" borderId="9" xfId="0" applyFont="1" applyBorder="1">
      <alignment vertical="center"/>
    </xf>
    <xf numFmtId="0" fontId="3" fillId="0" borderId="4" xfId="0" applyFont="1" applyBorder="1">
      <alignment vertical="center"/>
    </xf>
    <xf numFmtId="0" fontId="3" fillId="0" borderId="1" xfId="0" applyFont="1" applyBorder="1">
      <alignment vertical="center"/>
    </xf>
    <xf numFmtId="0" fontId="23" fillId="0" borderId="2" xfId="0" applyFont="1" applyBorder="1">
      <alignment vertical="center"/>
    </xf>
    <xf numFmtId="0" fontId="3" fillId="0" borderId="2" xfId="0" applyFont="1" applyBorder="1">
      <alignment vertical="center"/>
    </xf>
    <xf numFmtId="0" fontId="3" fillId="0" borderId="11" xfId="0" applyFont="1" applyBorder="1">
      <alignment vertical="center"/>
    </xf>
    <xf numFmtId="0" fontId="3" fillId="0" borderId="2" xfId="0" applyFont="1" applyBorder="1" applyAlignment="1">
      <alignment horizontal="center" vertical="center"/>
    </xf>
    <xf numFmtId="0" fontId="13" fillId="0" borderId="0" xfId="0" applyFont="1">
      <alignment vertical="center"/>
    </xf>
    <xf numFmtId="0" fontId="3" fillId="0" borderId="18" xfId="0" applyFont="1" applyBorder="1" applyAlignment="1">
      <alignment horizontal="distributed"/>
    </xf>
    <xf numFmtId="0" fontId="3" fillId="0" borderId="18" xfId="0" applyFont="1" applyBorder="1" applyAlignment="1">
      <alignment horizontal="center" vertical="center"/>
    </xf>
    <xf numFmtId="0" fontId="5" fillId="0" borderId="18" xfId="0" applyFont="1" applyBorder="1" applyAlignment="1">
      <alignment horizontal="center"/>
    </xf>
    <xf numFmtId="0" fontId="3" fillId="0" borderId="18" xfId="0" applyFont="1" applyBorder="1" applyAlignment="1">
      <alignment horizontal="center"/>
    </xf>
    <xf numFmtId="0" fontId="3" fillId="0" borderId="0" xfId="0" applyFont="1">
      <alignment vertical="center"/>
    </xf>
    <xf numFmtId="0" fontId="3" fillId="0" borderId="0" xfId="0" applyFont="1" applyAlignment="1">
      <alignment horizontal="center"/>
    </xf>
    <xf numFmtId="0" fontId="23" fillId="0" borderId="2" xfId="0" applyFont="1" applyBorder="1" applyAlignment="1">
      <alignment vertical="center"/>
    </xf>
    <xf numFmtId="0" fontId="23" fillId="0" borderId="11" xfId="0" applyFont="1" applyBorder="1">
      <alignment vertical="center"/>
    </xf>
    <xf numFmtId="0" fontId="23" fillId="0" borderId="4" xfId="0" applyFont="1" applyBorder="1" applyAlignment="1">
      <alignment horizontal="center" vertical="center"/>
    </xf>
    <xf numFmtId="0" fontId="23" fillId="0" borderId="4" xfId="0" applyFont="1" applyBorder="1">
      <alignment vertical="center"/>
    </xf>
    <xf numFmtId="0" fontId="23" fillId="0" borderId="1" xfId="0" applyFont="1" applyBorder="1">
      <alignment vertical="center"/>
    </xf>
    <xf numFmtId="0" fontId="23" fillId="0" borderId="3" xfId="0" applyFont="1" applyBorder="1">
      <alignment vertical="center"/>
    </xf>
    <xf numFmtId="0" fontId="23" fillId="0" borderId="6" xfId="0" applyFont="1" applyBorder="1">
      <alignment vertical="center"/>
    </xf>
    <xf numFmtId="0" fontId="23" fillId="0" borderId="8" xfId="0" applyFont="1" applyBorder="1">
      <alignment vertical="center"/>
    </xf>
    <xf numFmtId="0" fontId="23" fillId="0" borderId="0" xfId="0" applyFont="1" applyBorder="1" applyAlignment="1">
      <alignment horizontal="distributed" vertical="center"/>
    </xf>
    <xf numFmtId="0" fontId="23" fillId="0" borderId="1" xfId="0" applyFont="1" applyBorder="1" applyAlignment="1">
      <alignment horizontal="distributed" vertical="center"/>
    </xf>
    <xf numFmtId="0" fontId="23" fillId="0" borderId="5" xfId="0" applyFont="1" applyBorder="1">
      <alignment vertical="center"/>
    </xf>
    <xf numFmtId="0" fontId="23" fillId="0" borderId="7" xfId="0" applyFont="1" applyBorder="1">
      <alignment vertical="center"/>
    </xf>
    <xf numFmtId="0" fontId="23" fillId="0" borderId="9" xfId="0" applyFont="1" applyBorder="1">
      <alignment vertical="center"/>
    </xf>
    <xf numFmtId="0" fontId="23" fillId="0" borderId="0" xfId="0" applyFont="1" applyAlignment="1">
      <alignment horizontal="center" vertical="center"/>
    </xf>
    <xf numFmtId="0" fontId="3" fillId="0" borderId="0" xfId="0" applyFont="1" applyBorder="1" applyAlignment="1">
      <alignment horizontal="distributed"/>
    </xf>
    <xf numFmtId="0" fontId="3" fillId="0" borderId="1" xfId="0" applyFont="1" applyBorder="1" applyAlignment="1"/>
    <xf numFmtId="0" fontId="3" fillId="0" borderId="0" xfId="0" applyFont="1" applyBorder="1" applyAlignment="1">
      <alignment horizontal="center"/>
    </xf>
    <xf numFmtId="0" fontId="3" fillId="0" borderId="1" xfId="0" applyFont="1" applyBorder="1" applyAlignment="1">
      <alignment horizontal="center"/>
    </xf>
    <xf numFmtId="0" fontId="3" fillId="0" borderId="0" xfId="0" applyFont="1" applyAlignment="1"/>
    <xf numFmtId="0" fontId="5" fillId="0" borderId="2" xfId="0" applyFont="1" applyBorder="1" applyAlignment="1">
      <alignment vertical="center"/>
    </xf>
    <xf numFmtId="0" fontId="23" fillId="0" borderId="0" xfId="0" applyFont="1" applyBorder="1" applyAlignment="1">
      <alignment horizontal="center" vertical="center"/>
    </xf>
    <xf numFmtId="0" fontId="3" fillId="0" borderId="0" xfId="0" applyFont="1" applyBorder="1">
      <alignment vertical="center"/>
    </xf>
    <xf numFmtId="0" fontId="0" fillId="0" borderId="0" xfId="0" applyAlignment="1">
      <alignment vertical="center" wrapText="1"/>
    </xf>
    <xf numFmtId="0" fontId="39" fillId="0" borderId="0" xfId="5" applyFont="1">
      <alignment vertical="center"/>
    </xf>
    <xf numFmtId="0" fontId="39" fillId="0" borderId="19" xfId="5" applyFont="1" applyBorder="1" applyAlignment="1">
      <alignment horizontal="center" vertical="center"/>
    </xf>
    <xf numFmtId="0" fontId="39" fillId="0" borderId="10" xfId="5" applyFont="1" applyBorder="1" applyAlignment="1">
      <alignment horizontal="center" vertical="center" wrapText="1"/>
    </xf>
    <xf numFmtId="0" fontId="39" fillId="0" borderId="3" xfId="5" applyFont="1" applyBorder="1" applyAlignment="1">
      <alignment horizontal="center" vertical="center"/>
    </xf>
    <xf numFmtId="0" fontId="39" fillId="0" borderId="5" xfId="5" applyFont="1" applyBorder="1">
      <alignment vertical="center"/>
    </xf>
    <xf numFmtId="0" fontId="39" fillId="0" borderId="6" xfId="5" applyFont="1" applyBorder="1" applyAlignment="1">
      <alignment horizontal="center" vertical="center"/>
    </xf>
    <xf numFmtId="0" fontId="39" fillId="0" borderId="7" xfId="5" applyFont="1" applyBorder="1">
      <alignment vertical="center"/>
    </xf>
    <xf numFmtId="0" fontId="40" fillId="0" borderId="0" xfId="5" applyFont="1" applyBorder="1" applyAlignment="1">
      <alignment horizontal="left" vertical="center" wrapText="1"/>
    </xf>
    <xf numFmtId="0" fontId="39" fillId="0" borderId="0" xfId="5" applyFont="1" applyBorder="1" applyAlignment="1">
      <alignment horizontal="right" vertical="center"/>
    </xf>
    <xf numFmtId="0" fontId="39" fillId="0" borderId="8" xfId="5" applyFont="1" applyBorder="1" applyAlignment="1">
      <alignment horizontal="center" vertical="center"/>
    </xf>
    <xf numFmtId="0" fontId="39" fillId="0" borderId="9" xfId="5" applyFont="1" applyBorder="1">
      <alignment vertical="center"/>
    </xf>
    <xf numFmtId="0" fontId="39" fillId="0" borderId="0" xfId="5" applyFont="1" applyAlignment="1">
      <alignment horizontal="center" vertical="center"/>
    </xf>
    <xf numFmtId="0" fontId="33" fillId="11" borderId="19" xfId="0" applyFont="1" applyFill="1" applyBorder="1">
      <alignment vertical="center"/>
    </xf>
    <xf numFmtId="0" fontId="3" fillId="0" borderId="0" xfId="5" applyFont="1" applyBorder="1" applyAlignment="1">
      <alignment horizontal="left" vertical="center" wrapText="1"/>
    </xf>
    <xf numFmtId="0" fontId="39" fillId="0" borderId="0" xfId="5" applyFont="1" applyBorder="1" applyAlignment="1">
      <alignment horizontal="center" vertical="center"/>
    </xf>
    <xf numFmtId="0" fontId="39" fillId="0" borderId="4" xfId="5" applyFont="1" applyBorder="1">
      <alignment vertical="center"/>
    </xf>
    <xf numFmtId="0" fontId="39" fillId="0" borderId="0" xfId="5" applyFont="1" applyBorder="1" applyAlignment="1">
      <alignment horizontal="left" vertical="center"/>
    </xf>
    <xf numFmtId="0" fontId="39" fillId="0" borderId="1" xfId="5" applyFont="1" applyBorder="1">
      <alignment vertical="center"/>
    </xf>
    <xf numFmtId="0" fontId="41" fillId="0" borderId="0" xfId="5" applyFont="1" applyBorder="1" applyAlignment="1">
      <alignment horizontal="center" vertical="center"/>
    </xf>
    <xf numFmtId="0" fontId="33" fillId="4" borderId="19" xfId="0" applyFont="1" applyFill="1" applyBorder="1" applyAlignment="1">
      <alignment vertical="center" wrapText="1"/>
    </xf>
    <xf numFmtId="0" fontId="33" fillId="4" borderId="11" xfId="0" applyFont="1" applyFill="1" applyBorder="1" applyAlignment="1">
      <alignment horizontal="center" vertical="center"/>
    </xf>
    <xf numFmtId="0" fontId="37" fillId="0" borderId="19" xfId="5" applyFont="1" applyBorder="1" applyAlignment="1">
      <alignment horizontal="center" vertical="center" wrapText="1"/>
    </xf>
    <xf numFmtId="0" fontId="33" fillId="14" borderId="19" xfId="0" applyFont="1" applyFill="1" applyBorder="1" applyAlignment="1">
      <alignment horizontal="center" vertical="center"/>
    </xf>
    <xf numFmtId="0" fontId="19" fillId="0" borderId="0" xfId="2" applyFont="1">
      <alignment vertical="center"/>
    </xf>
    <xf numFmtId="0" fontId="34" fillId="0" borderId="0" xfId="2" applyFont="1" applyAlignment="1">
      <alignment vertical="center"/>
    </xf>
    <xf numFmtId="0" fontId="0" fillId="5" borderId="19" xfId="0" applyFill="1" applyBorder="1" applyAlignment="1">
      <alignment horizontal="center" vertical="center" shrinkToFit="1"/>
    </xf>
    <xf numFmtId="0" fontId="0" fillId="0" borderId="19" xfId="0" applyBorder="1" applyAlignment="1" applyProtection="1">
      <alignment horizontal="center" vertical="center" shrinkToFit="1"/>
      <protection locked="0"/>
    </xf>
    <xf numFmtId="49" fontId="42" fillId="0" borderId="0" xfId="2" applyNumberFormat="1" applyFont="1">
      <alignment vertical="center"/>
    </xf>
    <xf numFmtId="0" fontId="0" fillId="0" borderId="0" xfId="0" applyAlignment="1">
      <alignment vertical="center" wrapText="1"/>
    </xf>
    <xf numFmtId="0" fontId="0" fillId="4" borderId="19" xfId="0" applyFill="1" applyBorder="1" applyAlignment="1">
      <alignment horizontal="center" vertical="center"/>
    </xf>
    <xf numFmtId="0" fontId="33" fillId="4" borderId="12" xfId="0" applyFont="1" applyFill="1" applyBorder="1" applyAlignment="1">
      <alignment horizontal="center" vertical="center" textRotation="255"/>
    </xf>
    <xf numFmtId="0" fontId="33" fillId="4" borderId="14" xfId="0" applyFont="1" applyFill="1" applyBorder="1" applyAlignment="1">
      <alignment horizontal="center" vertical="center" textRotation="255"/>
    </xf>
    <xf numFmtId="0" fontId="33" fillId="4" borderId="16" xfId="0" applyFont="1" applyFill="1" applyBorder="1" applyAlignment="1">
      <alignment horizontal="center" vertical="center" textRotation="255"/>
    </xf>
    <xf numFmtId="0" fontId="33" fillId="4" borderId="11" xfId="0" applyFont="1" applyFill="1" applyBorder="1" applyAlignment="1">
      <alignment horizontal="center" vertical="center"/>
    </xf>
    <xf numFmtId="0" fontId="33" fillId="14" borderId="11" xfId="0" applyFont="1" applyFill="1" applyBorder="1" applyAlignment="1">
      <alignment horizontal="center" vertical="center"/>
    </xf>
    <xf numFmtId="0" fontId="33" fillId="14" borderId="19" xfId="0" applyFont="1" applyFill="1" applyBorder="1" applyAlignment="1">
      <alignment horizontal="center" vertical="center"/>
    </xf>
    <xf numFmtId="0" fontId="33" fillId="4" borderId="19" xfId="0" applyFont="1" applyFill="1" applyBorder="1" applyAlignment="1">
      <alignment vertical="center" wrapText="1"/>
    </xf>
    <xf numFmtId="177" fontId="0" fillId="13" borderId="19" xfId="0" applyNumberFormat="1" applyFill="1" applyBorder="1" applyAlignment="1">
      <alignment horizontal="center" vertical="center"/>
    </xf>
    <xf numFmtId="0" fontId="0" fillId="13" borderId="19" xfId="0" applyFill="1" applyBorder="1" applyAlignment="1">
      <alignment horizontal="center" vertical="center"/>
    </xf>
    <xf numFmtId="0" fontId="0" fillId="3" borderId="19" xfId="0" applyFill="1" applyBorder="1" applyAlignment="1">
      <alignment horizontal="center" vertical="center"/>
    </xf>
    <xf numFmtId="0" fontId="0" fillId="3" borderId="19" xfId="0" applyFill="1" applyBorder="1" applyAlignment="1">
      <alignment horizontal="center" vertical="center" textRotation="255" wrapText="1"/>
    </xf>
    <xf numFmtId="0" fontId="0" fillId="3" borderId="19" xfId="0" applyFill="1" applyBorder="1" applyAlignment="1">
      <alignment horizontal="center" vertical="center" wrapText="1"/>
    </xf>
    <xf numFmtId="0" fontId="0" fillId="6" borderId="10" xfId="0" applyFill="1" applyBorder="1" applyAlignment="1">
      <alignment horizontal="center" vertical="center"/>
    </xf>
    <xf numFmtId="0" fontId="0" fillId="6" borderId="11" xfId="0" applyFill="1" applyBorder="1" applyAlignment="1">
      <alignment horizontal="center" vertical="center"/>
    </xf>
    <xf numFmtId="0" fontId="0" fillId="10" borderId="14" xfId="0" applyFill="1" applyBorder="1" applyAlignment="1">
      <alignment horizontal="center" vertical="center" wrapText="1"/>
    </xf>
    <xf numFmtId="0" fontId="0" fillId="10" borderId="12" xfId="0" applyFill="1" applyBorder="1" applyAlignment="1">
      <alignment horizontal="center" vertical="center"/>
    </xf>
    <xf numFmtId="0" fontId="0" fillId="10" borderId="12" xfId="0" applyFill="1" applyBorder="1" applyAlignment="1">
      <alignment horizontal="center" vertical="center" wrapText="1"/>
    </xf>
    <xf numFmtId="0" fontId="0" fillId="10" borderId="19" xfId="0" applyFill="1" applyBorder="1" applyAlignment="1">
      <alignment horizontal="center" vertical="center" wrapText="1"/>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30" fillId="5" borderId="10" xfId="0" applyFont="1" applyFill="1" applyBorder="1">
      <alignment vertical="center"/>
    </xf>
    <xf numFmtId="0" fontId="30" fillId="5" borderId="2" xfId="0" applyFont="1" applyFill="1" applyBorder="1">
      <alignment vertical="center"/>
    </xf>
    <xf numFmtId="0" fontId="30" fillId="5" borderId="11" xfId="0" applyFont="1" applyFill="1" applyBorder="1">
      <alignment vertical="center"/>
    </xf>
    <xf numFmtId="0" fontId="30" fillId="2" borderId="10" xfId="0" applyFont="1" applyFill="1" applyBorder="1" applyAlignment="1">
      <alignment horizontal="center" vertical="center"/>
    </xf>
    <xf numFmtId="0" fontId="30" fillId="2" borderId="2" xfId="0" applyFont="1" applyFill="1" applyBorder="1" applyAlignment="1">
      <alignment horizontal="center" vertical="center"/>
    </xf>
    <xf numFmtId="0" fontId="30" fillId="2" borderId="11" xfId="0" applyFont="1" applyFill="1" applyBorder="1" applyAlignment="1">
      <alignment horizontal="center" vertical="center"/>
    </xf>
    <xf numFmtId="0" fontId="30" fillId="5" borderId="10"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1" xfId="0" applyFont="1" applyFill="1" applyBorder="1" applyAlignment="1">
      <alignment horizontal="center" vertical="center" wrapText="1"/>
    </xf>
    <xf numFmtId="0" fontId="30" fillId="5" borderId="10" xfId="0" applyFont="1" applyFill="1" applyBorder="1" applyAlignment="1">
      <alignment horizontal="center" vertical="center"/>
    </xf>
    <xf numFmtId="0" fontId="30" fillId="5" borderId="2" xfId="0" applyFont="1" applyFill="1" applyBorder="1" applyAlignment="1">
      <alignment horizontal="center" vertical="center"/>
    </xf>
    <xf numFmtId="0" fontId="30" fillId="5" borderId="11" xfId="0"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2" borderId="12" xfId="0" applyFill="1" applyBorder="1" applyAlignment="1">
      <alignment horizontal="center" vertical="center"/>
    </xf>
    <xf numFmtId="0" fontId="0" fillId="2" borderId="16" xfId="0" applyFill="1" applyBorder="1" applyAlignment="1">
      <alignment horizontal="center" vertical="center"/>
    </xf>
    <xf numFmtId="0" fontId="0" fillId="2" borderId="14" xfId="0" applyFill="1" applyBorder="1" applyAlignment="1">
      <alignment horizontal="center" vertical="center"/>
    </xf>
    <xf numFmtId="0" fontId="15" fillId="0" borderId="1" xfId="0" applyFont="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7" borderId="10" xfId="0" applyFill="1" applyBorder="1" applyAlignment="1">
      <alignment horizontal="center" vertical="center"/>
    </xf>
    <xf numFmtId="0" fontId="0" fillId="7" borderId="2" xfId="0" applyFill="1" applyBorder="1" applyAlignment="1">
      <alignment horizontal="center" vertical="center"/>
    </xf>
    <xf numFmtId="0" fontId="0" fillId="10" borderId="16" xfId="0" applyFill="1" applyBorder="1" applyAlignment="1">
      <alignment horizontal="center" vertical="center" wrapText="1"/>
    </xf>
    <xf numFmtId="0" fontId="0" fillId="6" borderId="12" xfId="0" applyFill="1" applyBorder="1" applyAlignment="1">
      <alignment horizontal="center" vertical="center" wrapText="1"/>
    </xf>
    <xf numFmtId="0" fontId="0" fillId="6" borderId="14" xfId="0" applyFill="1" applyBorder="1" applyAlignment="1">
      <alignment horizontal="center" vertical="center" wrapText="1"/>
    </xf>
    <xf numFmtId="0" fontId="0" fillId="6" borderId="16" xfId="0" applyFill="1" applyBorder="1" applyAlignment="1">
      <alignment horizontal="center" vertical="center" wrapText="1"/>
    </xf>
    <xf numFmtId="0" fontId="0" fillId="6" borderId="3" xfId="0" applyFill="1" applyBorder="1" applyAlignment="1">
      <alignment horizontal="center" vertical="center" textRotation="255"/>
    </xf>
    <xf numFmtId="0" fontId="0" fillId="6" borderId="5" xfId="0" applyFill="1" applyBorder="1" applyAlignment="1">
      <alignment horizontal="center" vertical="center" textRotation="255"/>
    </xf>
    <xf numFmtId="0" fontId="0" fillId="6" borderId="6" xfId="0" applyFill="1" applyBorder="1" applyAlignment="1">
      <alignment horizontal="center" vertical="center" textRotation="255"/>
    </xf>
    <xf numFmtId="0" fontId="0" fillId="6" borderId="7" xfId="0" applyFill="1" applyBorder="1" applyAlignment="1">
      <alignment horizontal="center" vertical="center" textRotation="255"/>
    </xf>
    <xf numFmtId="0" fontId="0" fillId="6" borderId="8" xfId="0" applyFill="1" applyBorder="1" applyAlignment="1">
      <alignment horizontal="center" vertical="center" textRotation="255"/>
    </xf>
    <xf numFmtId="0" fontId="0" fillId="6" borderId="9" xfId="0" applyFill="1" applyBorder="1" applyAlignment="1">
      <alignment horizontal="center" vertical="center" textRotation="255"/>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3" xfId="0" applyFill="1" applyBorder="1" applyAlignment="1">
      <alignment horizontal="center" vertical="center" textRotation="255" wrapText="1"/>
    </xf>
    <xf numFmtId="0" fontId="0" fillId="4" borderId="5" xfId="0" applyFill="1" applyBorder="1" applyAlignment="1">
      <alignment horizontal="center" vertical="center" textRotation="255" wrapText="1"/>
    </xf>
    <xf numFmtId="0" fontId="0" fillId="4" borderId="6" xfId="0" applyFill="1" applyBorder="1" applyAlignment="1">
      <alignment horizontal="center" vertical="center" textRotation="255" wrapText="1"/>
    </xf>
    <xf numFmtId="0" fontId="0" fillId="4" borderId="7" xfId="0" applyFill="1" applyBorder="1" applyAlignment="1">
      <alignment horizontal="center" vertical="center" textRotation="255" wrapText="1"/>
    </xf>
    <xf numFmtId="0" fontId="0" fillId="4" borderId="8" xfId="0" applyFill="1" applyBorder="1" applyAlignment="1">
      <alignment horizontal="center" vertical="center" textRotation="255" wrapText="1"/>
    </xf>
    <xf numFmtId="0" fontId="0" fillId="4" borderId="9" xfId="0" applyFill="1" applyBorder="1" applyAlignment="1">
      <alignment horizontal="center" vertical="center" textRotation="255" wrapText="1"/>
    </xf>
    <xf numFmtId="0" fontId="0" fillId="10" borderId="12" xfId="0" applyFill="1" applyBorder="1" applyAlignment="1">
      <alignment horizontal="center" vertical="center" textRotation="255" wrapText="1"/>
    </xf>
    <xf numFmtId="0" fontId="0" fillId="10" borderId="14" xfId="0" applyFill="1" applyBorder="1" applyAlignment="1">
      <alignment horizontal="center" vertical="center" textRotation="255" wrapText="1"/>
    </xf>
    <xf numFmtId="0" fontId="0" fillId="10" borderId="16" xfId="0" applyFill="1" applyBorder="1" applyAlignment="1">
      <alignment horizontal="center" vertical="center" textRotation="255" wrapText="1"/>
    </xf>
    <xf numFmtId="0" fontId="0" fillId="2" borderId="3" xfId="0" applyFill="1" applyBorder="1" applyAlignment="1">
      <alignment horizontal="center" vertical="center" textRotation="255" wrapText="1"/>
    </xf>
    <xf numFmtId="0" fontId="0" fillId="2" borderId="5" xfId="0" applyFill="1" applyBorder="1" applyAlignment="1">
      <alignment horizontal="center" vertical="center" textRotation="255" wrapText="1"/>
    </xf>
    <xf numFmtId="0" fontId="0" fillId="2" borderId="6" xfId="0" applyFill="1" applyBorder="1" applyAlignment="1">
      <alignment horizontal="center" vertical="center" textRotation="255" wrapText="1"/>
    </xf>
    <xf numFmtId="0" fontId="0" fillId="2" borderId="7" xfId="0" applyFill="1" applyBorder="1" applyAlignment="1">
      <alignment horizontal="center" vertical="center" textRotation="255" wrapText="1"/>
    </xf>
    <xf numFmtId="0" fontId="0" fillId="2" borderId="8" xfId="0" applyFill="1" applyBorder="1" applyAlignment="1">
      <alignment horizontal="center" vertical="center" textRotation="255" wrapText="1"/>
    </xf>
    <xf numFmtId="0" fontId="0" fillId="2" borderId="9" xfId="0" applyFill="1" applyBorder="1" applyAlignment="1">
      <alignment horizontal="center" vertical="center" textRotation="255" wrapText="1"/>
    </xf>
    <xf numFmtId="0" fontId="0" fillId="3" borderId="3" xfId="0" applyFill="1" applyBorder="1" applyAlignment="1">
      <alignment horizontal="center" vertical="center" textRotation="255" wrapText="1"/>
    </xf>
    <xf numFmtId="0" fontId="0" fillId="3" borderId="5" xfId="0" applyFill="1" applyBorder="1" applyAlignment="1">
      <alignment horizontal="center" vertical="center" textRotation="255" wrapText="1"/>
    </xf>
    <xf numFmtId="0" fontId="0" fillId="3" borderId="6" xfId="0" applyFill="1" applyBorder="1" applyAlignment="1">
      <alignment horizontal="center" vertical="center" textRotation="255" wrapText="1"/>
    </xf>
    <xf numFmtId="0" fontId="0" fillId="3" borderId="7" xfId="0" applyFill="1" applyBorder="1" applyAlignment="1">
      <alignment horizontal="center" vertical="center" textRotation="255" wrapText="1"/>
    </xf>
    <xf numFmtId="0" fontId="0" fillId="3" borderId="8" xfId="0" applyFill="1" applyBorder="1" applyAlignment="1">
      <alignment horizontal="center" vertical="center" textRotation="255" wrapText="1"/>
    </xf>
    <xf numFmtId="0" fontId="0" fillId="3" borderId="9" xfId="0" applyFill="1" applyBorder="1" applyAlignment="1">
      <alignment horizontal="center" vertical="center" textRotation="255" wrapText="1"/>
    </xf>
    <xf numFmtId="0" fontId="0" fillId="2" borderId="12" xfId="0" applyFill="1" applyBorder="1" applyAlignment="1">
      <alignment horizontal="center" vertical="center" wrapText="1"/>
    </xf>
    <xf numFmtId="0" fontId="0" fillId="2" borderId="16"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12" borderId="12" xfId="0" applyFill="1" applyBorder="1" applyAlignment="1">
      <alignment horizontal="center" vertical="center" wrapText="1"/>
    </xf>
    <xf numFmtId="0" fontId="0" fillId="12" borderId="14" xfId="0" applyFill="1" applyBorder="1" applyAlignment="1">
      <alignment horizontal="center" vertical="center"/>
    </xf>
    <xf numFmtId="0" fontId="0" fillId="12" borderId="16" xfId="0" applyFill="1" applyBorder="1" applyAlignment="1">
      <alignment horizontal="center" vertical="center"/>
    </xf>
    <xf numFmtId="0" fontId="0" fillId="0" borderId="0" xfId="0" applyFill="1" applyBorder="1" applyAlignment="1">
      <alignment horizontal="center" vertical="center"/>
    </xf>
    <xf numFmtId="177" fontId="0" fillId="5" borderId="12" xfId="0" applyNumberFormat="1" applyFill="1" applyBorder="1" applyAlignment="1">
      <alignment horizontal="center" vertical="center"/>
    </xf>
    <xf numFmtId="177" fontId="0" fillId="5" borderId="14" xfId="0" applyNumberFormat="1" applyFill="1" applyBorder="1" applyAlignment="1">
      <alignment horizontal="center" vertical="center"/>
    </xf>
    <xf numFmtId="177" fontId="0" fillId="5" borderId="16" xfId="0" applyNumberFormat="1" applyFill="1" applyBorder="1" applyAlignment="1">
      <alignment horizontal="center" vertical="center"/>
    </xf>
    <xf numFmtId="0" fontId="0" fillId="10" borderId="12" xfId="0" applyFill="1" applyBorder="1" applyAlignment="1">
      <alignment horizontal="center" vertical="center" wrapText="1" shrinkToFit="1"/>
    </xf>
    <xf numFmtId="0" fontId="0" fillId="10" borderId="16" xfId="0" applyFill="1" applyBorder="1" applyAlignment="1">
      <alignment horizontal="center" vertical="center" wrapText="1" shrinkToFit="1"/>
    </xf>
    <xf numFmtId="177" fontId="0" fillId="0" borderId="0" xfId="0" applyNumberFormat="1" applyFill="1" applyBorder="1" applyAlignment="1">
      <alignment horizontal="center" vertical="center"/>
    </xf>
    <xf numFmtId="49" fontId="3" fillId="0" borderId="0" xfId="0" applyNumberFormat="1" applyFont="1" applyAlignment="1">
      <alignment horizontal="center" vertical="center"/>
    </xf>
    <xf numFmtId="0" fontId="23" fillId="0" borderId="0" xfId="0" applyFont="1" applyBorder="1" applyAlignment="1">
      <alignment horizontal="right" vertical="center"/>
    </xf>
    <xf numFmtId="0" fontId="23" fillId="0" borderId="1" xfId="0" applyFont="1" applyBorder="1" applyAlignment="1">
      <alignment horizontal="right" vertical="center"/>
    </xf>
    <xf numFmtId="0" fontId="3" fillId="0" borderId="0" xfId="0" applyFont="1" applyAlignment="1">
      <alignment horizontal="distributed" vertical="center"/>
    </xf>
    <xf numFmtId="0" fontId="23" fillId="0" borderId="2" xfId="0" applyFont="1" applyBorder="1" applyAlignment="1">
      <alignment horizontal="distributed" vertical="center"/>
    </xf>
    <xf numFmtId="0" fontId="23" fillId="0" borderId="2" xfId="0" applyFont="1" applyBorder="1">
      <alignment vertical="center"/>
    </xf>
    <xf numFmtId="0" fontId="3" fillId="0" borderId="2" xfId="0" applyFont="1" applyBorder="1" applyAlignment="1">
      <alignment horizontal="distributed" vertical="center"/>
    </xf>
    <xf numFmtId="0" fontId="3" fillId="0" borderId="2" xfId="0" applyFont="1" applyBorder="1" applyAlignment="1">
      <alignment horizontal="center" vertical="center"/>
    </xf>
    <xf numFmtId="0" fontId="3" fillId="0" borderId="4" xfId="0" applyFont="1" applyBorder="1" applyAlignment="1">
      <alignment horizontal="distributed" vertical="center"/>
    </xf>
    <xf numFmtId="0" fontId="3" fillId="0" borderId="4" xfId="0" applyNumberFormat="1" applyFont="1" applyBorder="1" applyAlignment="1">
      <alignment horizontal="center" vertical="center"/>
    </xf>
    <xf numFmtId="0" fontId="3" fillId="0" borderId="4" xfId="0" applyFont="1" applyBorder="1">
      <alignment vertical="center"/>
    </xf>
    <xf numFmtId="0" fontId="23" fillId="0" borderId="0" xfId="0" applyNumberFormat="1" applyFont="1" applyBorder="1" applyAlignment="1">
      <alignment horizontal="distributed" vertical="center"/>
    </xf>
    <xf numFmtId="0" fontId="23" fillId="0" borderId="1" xfId="0" applyNumberFormat="1" applyFont="1" applyBorder="1" applyAlignment="1">
      <alignment horizontal="distributed" vertical="center"/>
    </xf>
    <xf numFmtId="0" fontId="3" fillId="0" borderId="2" xfId="0" applyFont="1" applyBorder="1" applyAlignment="1">
      <alignment vertical="center"/>
    </xf>
    <xf numFmtId="0" fontId="3" fillId="0" borderId="2" xfId="0" applyFont="1" applyBorder="1">
      <alignment vertical="center"/>
    </xf>
    <xf numFmtId="0" fontId="3" fillId="0" borderId="11" xfId="0" applyFont="1" applyBorder="1">
      <alignment vertical="center"/>
    </xf>
    <xf numFmtId="0" fontId="3" fillId="0" borderId="1" xfId="0" applyFont="1" applyBorder="1">
      <alignment vertical="center"/>
    </xf>
    <xf numFmtId="0" fontId="3" fillId="0" borderId="2" xfId="0" applyFont="1" applyBorder="1" applyAlignment="1">
      <alignment horizontal="justify" vertical="center"/>
    </xf>
    <xf numFmtId="0" fontId="3" fillId="0" borderId="1" xfId="0" applyFont="1" applyBorder="1" applyAlignment="1">
      <alignment horizontal="distributed" vertical="center"/>
    </xf>
    <xf numFmtId="0" fontId="3" fillId="0" borderId="3" xfId="0" applyFont="1" applyBorder="1">
      <alignment vertical="center"/>
    </xf>
    <xf numFmtId="0" fontId="3" fillId="0" borderId="6" xfId="0" applyFont="1" applyBorder="1">
      <alignment vertical="center"/>
    </xf>
    <xf numFmtId="0" fontId="3" fillId="0" borderId="8" xfId="0" applyFont="1" applyBorder="1">
      <alignment vertical="center"/>
    </xf>
    <xf numFmtId="0" fontId="3" fillId="0" borderId="0" xfId="0" applyFont="1" applyBorder="1" applyAlignment="1">
      <alignment horizontal="distributed" vertical="center"/>
    </xf>
    <xf numFmtId="0" fontId="3" fillId="0" borderId="5" xfId="0" applyFont="1" applyBorder="1">
      <alignment vertical="center"/>
    </xf>
    <xf numFmtId="0" fontId="3" fillId="0" borderId="7" xfId="0" applyFont="1" applyBorder="1">
      <alignment vertical="center"/>
    </xf>
    <xf numFmtId="0" fontId="3" fillId="0" borderId="9" xfId="0" applyFont="1" applyBorder="1">
      <alignment vertical="center"/>
    </xf>
    <xf numFmtId="0" fontId="3" fillId="0" borderId="2" xfId="0" applyFont="1" applyBorder="1" applyAlignment="1">
      <alignment horizontal="center"/>
    </xf>
    <xf numFmtId="0" fontId="3" fillId="0" borderId="2" xfId="0" applyFont="1" applyBorder="1" applyAlignment="1"/>
    <xf numFmtId="0" fontId="4" fillId="0" borderId="1"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distributed"/>
    </xf>
    <xf numFmtId="0" fontId="3" fillId="0" borderId="1" xfId="0" applyFont="1" applyBorder="1" applyAlignment="1">
      <alignment shrinkToFit="1"/>
    </xf>
    <xf numFmtId="0" fontId="13" fillId="0" borderId="0" xfId="0" applyFont="1">
      <alignment vertical="center"/>
    </xf>
    <xf numFmtId="0" fontId="12" fillId="0" borderId="0" xfId="0" applyFont="1" applyAlignment="1">
      <alignment horizontal="center" vertical="center"/>
    </xf>
    <xf numFmtId="0" fontId="13" fillId="0" borderId="0" xfId="0" applyFont="1" applyAlignment="1">
      <alignment horizontal="distributed" vertical="center"/>
    </xf>
    <xf numFmtId="0" fontId="13" fillId="0" borderId="1" xfId="0" applyFont="1" applyBorder="1" applyAlignment="1">
      <alignment vertical="center"/>
    </xf>
    <xf numFmtId="0" fontId="13" fillId="0" borderId="1" xfId="0" applyFont="1" applyBorder="1" applyAlignment="1">
      <alignment vertical="center" shrinkToFit="1"/>
    </xf>
    <xf numFmtId="0" fontId="19" fillId="0" borderId="0" xfId="2" applyFont="1" applyAlignment="1">
      <alignment horizontal="distributed" vertical="center"/>
    </xf>
    <xf numFmtId="49" fontId="26" fillId="0" borderId="0" xfId="2" applyNumberFormat="1" applyFont="1" applyAlignment="1">
      <alignment horizontal="center" vertical="center"/>
    </xf>
    <xf numFmtId="0" fontId="19" fillId="0" borderId="1" xfId="2" applyFont="1" applyBorder="1" applyAlignment="1"/>
    <xf numFmtId="0" fontId="19" fillId="0" borderId="2" xfId="2" applyFont="1" applyBorder="1" applyAlignment="1"/>
    <xf numFmtId="0" fontId="19" fillId="0" borderId="0" xfId="2" applyFont="1" applyAlignment="1">
      <alignment horizontal="center" vertical="center"/>
    </xf>
    <xf numFmtId="0" fontId="19" fillId="0" borderId="0" xfId="2" applyFont="1" applyAlignment="1">
      <alignment horizontal="center" vertical="center" shrinkToFit="1"/>
    </xf>
    <xf numFmtId="0" fontId="19" fillId="0" borderId="0" xfId="2" applyFont="1">
      <alignment vertical="center"/>
    </xf>
    <xf numFmtId="49" fontId="20" fillId="0" borderId="0" xfId="2" applyNumberFormat="1" applyFont="1" applyAlignment="1">
      <alignment horizontal="center" vertical="center"/>
    </xf>
    <xf numFmtId="49" fontId="19" fillId="0" borderId="1" xfId="2" applyNumberFormat="1" applyFont="1" applyBorder="1" applyAlignment="1">
      <alignment horizontal="distributed"/>
    </xf>
    <xf numFmtId="49" fontId="19" fillId="0" borderId="2" xfId="2" applyNumberFormat="1" applyFont="1" applyBorder="1" applyAlignment="1">
      <alignment horizontal="distributed"/>
    </xf>
    <xf numFmtId="0" fontId="33" fillId="0" borderId="19" xfId="4" applyFont="1" applyBorder="1" applyAlignment="1">
      <alignment horizontal="center" vertical="center"/>
    </xf>
    <xf numFmtId="0" fontId="33" fillId="0" borderId="24" xfId="4" applyFont="1" applyBorder="1">
      <alignment vertical="center"/>
    </xf>
    <xf numFmtId="0" fontId="33" fillId="0" borderId="25" xfId="4" applyFont="1" applyBorder="1">
      <alignment vertical="center"/>
    </xf>
    <xf numFmtId="0" fontId="33" fillId="0" borderId="26" xfId="4" applyFont="1" applyBorder="1">
      <alignment vertical="center"/>
    </xf>
    <xf numFmtId="0" fontId="33" fillId="0" borderId="27" xfId="4" applyFont="1" applyBorder="1">
      <alignment vertical="center"/>
    </xf>
    <xf numFmtId="0" fontId="33" fillId="0" borderId="28" xfId="4" applyFont="1" applyBorder="1">
      <alignment vertical="center"/>
    </xf>
    <xf numFmtId="0" fontId="33" fillId="0" borderId="29" xfId="4" applyFont="1" applyBorder="1">
      <alignment vertical="center"/>
    </xf>
    <xf numFmtId="0" fontId="35" fillId="0" borderId="10" xfId="4" applyFont="1" applyBorder="1" applyAlignment="1">
      <alignment horizontal="center" vertical="center"/>
    </xf>
    <xf numFmtId="0" fontId="35" fillId="0" borderId="2" xfId="4" applyFont="1" applyBorder="1" applyAlignment="1">
      <alignment horizontal="center" vertical="center"/>
    </xf>
    <xf numFmtId="0" fontId="35" fillId="0" borderId="11" xfId="4" applyFont="1" applyBorder="1" applyAlignment="1">
      <alignment horizontal="center" vertical="center"/>
    </xf>
    <xf numFmtId="0" fontId="33" fillId="0" borderId="21" xfId="4" applyFont="1" applyBorder="1" applyAlignment="1">
      <alignment horizontal="center" vertical="center"/>
    </xf>
    <xf numFmtId="0" fontId="33" fillId="0" borderId="22" xfId="4" applyFont="1" applyBorder="1" applyAlignment="1">
      <alignment horizontal="center" vertical="center"/>
    </xf>
    <xf numFmtId="0" fontId="33" fillId="0" borderId="23" xfId="4" applyFont="1" applyBorder="1" applyAlignment="1">
      <alignment horizontal="center" vertical="center"/>
    </xf>
    <xf numFmtId="0" fontId="32" fillId="0" borderId="0" xfId="4" applyFont="1" applyBorder="1" applyAlignment="1">
      <alignment horizontal="center" vertical="center"/>
    </xf>
    <xf numFmtId="0" fontId="34" fillId="0" borderId="1" xfId="4" applyFont="1" applyBorder="1" applyAlignment="1"/>
    <xf numFmtId="0" fontId="19" fillId="0" borderId="1" xfId="4" applyFont="1" applyBorder="1" applyAlignment="1">
      <alignment horizontal="center" vertical="center"/>
    </xf>
    <xf numFmtId="0" fontId="33" fillId="0" borderId="21" xfId="4" applyFont="1" applyBorder="1">
      <alignment vertical="center"/>
    </xf>
    <xf numFmtId="0" fontId="33" fillId="0" borderId="22" xfId="4" applyFont="1" applyBorder="1">
      <alignment vertical="center"/>
    </xf>
    <xf numFmtId="0" fontId="33" fillId="0" borderId="23" xfId="4" applyFont="1" applyBorder="1">
      <alignment vertical="center"/>
    </xf>
    <xf numFmtId="0" fontId="3" fillId="0" borderId="18" xfId="0" applyFont="1" applyBorder="1" applyAlignment="1">
      <alignment horizontal="distributed"/>
    </xf>
    <xf numFmtId="0" fontId="3" fillId="0" borderId="18" xfId="0" applyFont="1" applyBorder="1" applyAlignment="1">
      <alignment horizontal="center" vertical="center"/>
    </xf>
    <xf numFmtId="0" fontId="3" fillId="0" borderId="18" xfId="0" applyFont="1" applyBorder="1" applyAlignment="1">
      <alignment horizontal="center"/>
    </xf>
    <xf numFmtId="0" fontId="5" fillId="0" borderId="18" xfId="0" applyFont="1" applyBorder="1" applyAlignment="1">
      <alignment horizontal="center"/>
    </xf>
    <xf numFmtId="14" fontId="3" fillId="0" borderId="0" xfId="0" applyNumberFormat="1" applyFont="1" applyAlignment="1">
      <alignment horizontal="distributed" vertical="center"/>
    </xf>
    <xf numFmtId="0" fontId="3" fillId="0" borderId="0" xfId="0" applyFont="1" applyAlignment="1">
      <alignment horizontal="center"/>
    </xf>
    <xf numFmtId="0" fontId="3" fillId="0" borderId="2" xfId="0" applyFont="1" applyBorder="1" applyAlignment="1">
      <alignment horizontal="distributed"/>
    </xf>
    <xf numFmtId="0" fontId="3" fillId="0" borderId="0" xfId="0" applyFont="1">
      <alignment vertical="center"/>
    </xf>
    <xf numFmtId="0" fontId="3" fillId="0" borderId="17" xfId="0" applyFont="1" applyBorder="1" applyAlignment="1"/>
    <xf numFmtId="0" fontId="23" fillId="0" borderId="0" xfId="0" applyFont="1" applyAlignment="1">
      <alignment horizontal="center" vertical="center"/>
    </xf>
    <xf numFmtId="14" fontId="23" fillId="0" borderId="0" xfId="0" applyNumberFormat="1" applyFont="1" applyAlignment="1">
      <alignment horizontal="distributed" vertical="center"/>
    </xf>
    <xf numFmtId="0" fontId="23" fillId="0" borderId="0" xfId="0" applyFont="1" applyAlignment="1">
      <alignment horizontal="distributed" vertical="center"/>
    </xf>
    <xf numFmtId="0" fontId="23" fillId="0" borderId="1" xfId="0" applyFont="1" applyBorder="1" applyAlignment="1">
      <alignment horizontal="distributed"/>
    </xf>
    <xf numFmtId="0" fontId="23" fillId="0" borderId="1" xfId="0" applyFont="1" applyBorder="1" applyAlignment="1">
      <alignment shrinkToFit="1"/>
    </xf>
    <xf numFmtId="0" fontId="23" fillId="0" borderId="2" xfId="0" applyFont="1" applyBorder="1" applyAlignment="1">
      <alignment horizontal="distributed"/>
    </xf>
    <xf numFmtId="0" fontId="23" fillId="0" borderId="2" xfId="0" applyFont="1" applyBorder="1" applyAlignment="1"/>
    <xf numFmtId="0" fontId="9" fillId="0" borderId="1" xfId="0" applyFont="1" applyBorder="1" applyAlignment="1">
      <alignment horizontal="center" vertical="center"/>
    </xf>
    <xf numFmtId="0" fontId="23" fillId="0" borderId="2" xfId="0" applyFont="1" applyBorder="1" applyAlignment="1">
      <alignment vertical="center"/>
    </xf>
    <xf numFmtId="0" fontId="23" fillId="0" borderId="2" xfId="0" applyFont="1" applyBorder="1" applyAlignment="1">
      <alignment horizontal="justify" vertical="center"/>
    </xf>
    <xf numFmtId="0" fontId="23" fillId="0" borderId="3" xfId="0" applyFont="1" applyBorder="1">
      <alignment vertical="center"/>
    </xf>
    <xf numFmtId="0" fontId="23" fillId="0" borderId="6" xfId="0" applyFont="1" applyBorder="1">
      <alignment vertical="center"/>
    </xf>
    <xf numFmtId="0" fontId="23" fillId="0" borderId="8" xfId="0" applyFont="1" applyBorder="1">
      <alignment vertical="center"/>
    </xf>
    <xf numFmtId="0" fontId="23" fillId="0" borderId="4" xfId="0" applyFont="1" applyBorder="1" applyAlignment="1">
      <alignment horizontal="distributed" vertical="center"/>
    </xf>
    <xf numFmtId="0" fontId="23" fillId="0" borderId="0" xfId="0" applyFont="1" applyBorder="1" applyAlignment="1">
      <alignment horizontal="distributed" vertical="center"/>
    </xf>
    <xf numFmtId="0" fontId="23" fillId="0" borderId="1" xfId="0" applyFont="1" applyBorder="1" applyAlignment="1">
      <alignment horizontal="distributed" vertical="center"/>
    </xf>
    <xf numFmtId="0" fontId="23" fillId="0" borderId="5" xfId="0" applyFont="1" applyBorder="1">
      <alignment vertical="center"/>
    </xf>
    <xf numFmtId="0" fontId="23" fillId="0" borderId="7" xfId="0" applyFont="1" applyBorder="1">
      <alignment vertical="center"/>
    </xf>
    <xf numFmtId="0" fontId="23" fillId="0" borderId="9" xfId="0" applyFont="1" applyBorder="1">
      <alignment vertical="center"/>
    </xf>
    <xf numFmtId="0" fontId="23" fillId="0" borderId="4" xfId="0" applyFont="1" applyBorder="1">
      <alignment vertical="center"/>
    </xf>
    <xf numFmtId="0" fontId="23" fillId="0" borderId="1" xfId="0" applyFont="1" applyBorder="1">
      <alignment vertical="center"/>
    </xf>
    <xf numFmtId="0" fontId="23" fillId="0" borderId="4" xfId="0" applyFont="1" applyBorder="1" applyAlignment="1">
      <alignment horizontal="center" vertical="center"/>
    </xf>
    <xf numFmtId="14" fontId="23" fillId="0" borderId="2" xfId="0" applyNumberFormat="1" applyFont="1" applyBorder="1">
      <alignment vertical="center"/>
    </xf>
    <xf numFmtId="0" fontId="23" fillId="0" borderId="11" xfId="0" applyFont="1" applyBorder="1">
      <alignment vertical="center"/>
    </xf>
    <xf numFmtId="49" fontId="23" fillId="0" borderId="0" xfId="0" applyNumberFormat="1" applyFont="1" applyAlignment="1">
      <alignment horizontal="center" vertical="center"/>
    </xf>
    <xf numFmtId="14" fontId="23" fillId="0" borderId="2" xfId="0" applyNumberFormat="1" applyFont="1" applyBorder="1" applyAlignment="1">
      <alignment vertical="center"/>
    </xf>
    <xf numFmtId="0" fontId="23" fillId="0" borderId="2" xfId="0" applyNumberFormat="1" applyFont="1" applyBorder="1" applyAlignment="1">
      <alignment vertical="center"/>
    </xf>
    <xf numFmtId="0" fontId="23" fillId="0" borderId="11" xfId="0" applyFont="1" applyBorder="1" applyAlignment="1">
      <alignment vertical="center"/>
    </xf>
    <xf numFmtId="0" fontId="39" fillId="0" borderId="10" xfId="5" applyFont="1" applyBorder="1" applyAlignment="1">
      <alignment horizontal="justify" vertical="center" wrapText="1"/>
    </xf>
    <xf numFmtId="0" fontId="39" fillId="0" borderId="2" xfId="5" applyFont="1" applyBorder="1" applyAlignment="1">
      <alignment horizontal="justify" vertical="center" wrapText="1"/>
    </xf>
    <xf numFmtId="0" fontId="39" fillId="0" borderId="11" xfId="5" applyFont="1" applyBorder="1" applyAlignment="1">
      <alignment horizontal="justify" vertical="center" wrapText="1"/>
    </xf>
    <xf numFmtId="0" fontId="3" fillId="0" borderId="0" xfId="5" applyFont="1" applyBorder="1" applyAlignment="1">
      <alignment horizontal="left" vertical="center" wrapText="1"/>
    </xf>
    <xf numFmtId="0" fontId="39" fillId="0" borderId="10" xfId="5" applyFont="1" applyBorder="1" applyAlignment="1">
      <alignment horizontal="center" vertical="center" wrapText="1"/>
    </xf>
    <xf numFmtId="0" fontId="39" fillId="0" borderId="4" xfId="5" applyFont="1" applyBorder="1" applyAlignment="1">
      <alignment horizontal="justify" vertical="center" wrapText="1"/>
    </xf>
    <xf numFmtId="0" fontId="39" fillId="0" borderId="5" xfId="5" applyFont="1" applyBorder="1" applyAlignment="1">
      <alignment horizontal="justify" vertical="center" wrapText="1"/>
    </xf>
    <xf numFmtId="0" fontId="39" fillId="0" borderId="1" xfId="5" applyFont="1" applyBorder="1" applyAlignment="1">
      <alignment horizontal="justify" vertical="center" wrapText="1"/>
    </xf>
    <xf numFmtId="0" fontId="39" fillId="0" borderId="9" xfId="5" applyFont="1" applyBorder="1" applyAlignment="1">
      <alignment horizontal="justify" vertical="center" wrapText="1"/>
    </xf>
    <xf numFmtId="0" fontId="39" fillId="0" borderId="0" xfId="5" applyFont="1" applyBorder="1" applyAlignment="1">
      <alignment horizontal="justify" vertical="center" wrapText="1"/>
    </xf>
    <xf numFmtId="0" fontId="39" fillId="0" borderId="7" xfId="5" applyFont="1" applyBorder="1" applyAlignment="1">
      <alignment horizontal="justify" vertical="center" wrapText="1"/>
    </xf>
    <xf numFmtId="0" fontId="37" fillId="0" borderId="0" xfId="5" applyFont="1" applyAlignment="1">
      <alignment horizontal="center" vertical="center"/>
    </xf>
    <xf numFmtId="0" fontId="39" fillId="0" borderId="10" xfId="5" applyFont="1" applyBorder="1" applyAlignment="1">
      <alignment horizontal="center" vertical="center"/>
    </xf>
    <xf numFmtId="0" fontId="39" fillId="0" borderId="2" xfId="5" applyFont="1" applyBorder="1" applyAlignment="1">
      <alignment horizontal="center" vertical="center"/>
    </xf>
    <xf numFmtId="0" fontId="39" fillId="0" borderId="11" xfId="5" applyFont="1" applyBorder="1" applyAlignment="1">
      <alignment horizontal="center" vertical="center"/>
    </xf>
    <xf numFmtId="0" fontId="3" fillId="0" borderId="0" xfId="0" applyFont="1" applyAlignment="1">
      <alignment horizontal="distributed"/>
    </xf>
    <xf numFmtId="0" fontId="3" fillId="0" borderId="0" xfId="0" applyFont="1" applyAlignment="1"/>
    <xf numFmtId="0" fontId="4" fillId="0" borderId="1" xfId="0" applyFont="1" applyBorder="1" applyAlignment="1">
      <alignment horizontal="center"/>
    </xf>
    <xf numFmtId="0" fontId="3" fillId="0" borderId="1" xfId="0" applyFont="1" applyBorder="1" applyAlignment="1">
      <alignment horizontal="center"/>
    </xf>
    <xf numFmtId="0" fontId="3" fillId="0" borderId="1" xfId="0" applyNumberFormat="1" applyFont="1" applyBorder="1" applyAlignment="1"/>
    <xf numFmtId="0" fontId="3" fillId="0" borderId="0" xfId="0" applyFont="1" applyBorder="1" applyAlignment="1">
      <alignment horizontal="distributed"/>
    </xf>
    <xf numFmtId="0" fontId="11" fillId="0" borderId="0" xfId="0" applyFont="1" applyBorder="1" applyAlignment="1"/>
    <xf numFmtId="0" fontId="3" fillId="0" borderId="0" xfId="0" applyFont="1" applyBorder="1" applyAlignment="1">
      <alignment horizontal="center"/>
    </xf>
    <xf numFmtId="0" fontId="23" fillId="0" borderId="0" xfId="0" applyFont="1" applyBorder="1" applyAlignment="1">
      <alignment horizontal="center" vertical="center"/>
    </xf>
    <xf numFmtId="0" fontId="5" fillId="0" borderId="0" xfId="0" applyFont="1" applyBorder="1" applyAlignment="1">
      <alignment horizontal="distributed" vertical="center"/>
    </xf>
    <xf numFmtId="0" fontId="5" fillId="0" borderId="1" xfId="0" applyFont="1" applyBorder="1" applyAlignment="1">
      <alignment shrinkToFit="1"/>
    </xf>
    <xf numFmtId="0" fontId="23" fillId="0" borderId="2" xfId="0" applyFont="1" applyBorder="1" applyAlignment="1">
      <alignment horizontal="center"/>
    </xf>
    <xf numFmtId="0" fontId="5" fillId="0" borderId="2" xfId="0" applyFont="1" applyBorder="1" applyAlignment="1"/>
    <xf numFmtId="49" fontId="5" fillId="0" borderId="4" xfId="0" applyNumberFormat="1" applyFont="1" applyBorder="1" applyAlignment="1">
      <alignment horizontal="center" vertical="center"/>
    </xf>
    <xf numFmtId="0" fontId="5" fillId="0" borderId="4" xfId="0" applyFont="1" applyBorder="1">
      <alignment vertical="center"/>
    </xf>
    <xf numFmtId="0" fontId="5" fillId="0" borderId="1" xfId="0" applyFont="1" applyBorder="1">
      <alignment vertical="center"/>
    </xf>
    <xf numFmtId="0" fontId="5" fillId="0" borderId="2" xfId="0" applyFont="1" applyBorder="1" applyAlignment="1">
      <alignment horizontal="justify" vertical="center"/>
    </xf>
    <xf numFmtId="0" fontId="5" fillId="0" borderId="2" xfId="0" applyFont="1" applyBorder="1" applyAlignment="1">
      <alignment vertical="center"/>
    </xf>
    <xf numFmtId="49" fontId="5" fillId="0" borderId="0" xfId="0" applyNumberFormat="1" applyFont="1" applyBorder="1" applyAlignment="1">
      <alignment horizontal="right" vertical="center"/>
    </xf>
    <xf numFmtId="49" fontId="5" fillId="0" borderId="1" xfId="0" applyNumberFormat="1" applyFont="1" applyBorder="1" applyAlignment="1">
      <alignment horizontal="right" vertical="center"/>
    </xf>
    <xf numFmtId="49" fontId="23" fillId="0" borderId="0" xfId="0" applyNumberFormat="1" applyFont="1" applyBorder="1" applyAlignment="1">
      <alignment horizontal="center" vertical="center"/>
    </xf>
    <xf numFmtId="0" fontId="18" fillId="0" borderId="1" xfId="0" applyFont="1" applyBorder="1" applyAlignment="1">
      <alignment vertical="center" shrinkToFit="1"/>
    </xf>
    <xf numFmtId="0" fontId="18" fillId="0" borderId="1" xfId="0" applyFont="1" applyBorder="1" applyAlignment="1">
      <alignment vertical="center"/>
    </xf>
    <xf numFmtId="0" fontId="18" fillId="0" borderId="0" xfId="0" applyFont="1" applyAlignment="1">
      <alignment horizontal="distributed" vertical="center"/>
    </xf>
    <xf numFmtId="0" fontId="5" fillId="0" borderId="0" xfId="0" applyFont="1" applyAlignment="1">
      <alignment horizontal="distributed" vertical="center"/>
    </xf>
    <xf numFmtId="0" fontId="3" fillId="0" borderId="0" xfId="0" applyFont="1" applyBorder="1">
      <alignment vertical="center"/>
    </xf>
    <xf numFmtId="0" fontId="25" fillId="0" borderId="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0" borderId="9" xfId="0" applyFont="1" applyBorder="1" applyAlignment="1">
      <alignment horizontal="center" vertical="center"/>
    </xf>
    <xf numFmtId="0" fontId="3" fillId="0" borderId="0" xfId="0" applyFont="1" applyBorder="1" applyAlignment="1">
      <alignment horizontal="center" vertical="center"/>
    </xf>
    <xf numFmtId="0" fontId="7" fillId="0" borderId="0" xfId="0" applyFont="1" applyAlignment="1">
      <alignment horizontal="distributed" vertical="center"/>
    </xf>
    <xf numFmtId="0" fontId="7" fillId="0" borderId="2" xfId="0" applyFont="1" applyBorder="1" applyAlignment="1"/>
    <xf numFmtId="0" fontId="7" fillId="0" borderId="2" xfId="0" applyFont="1" applyBorder="1" applyAlignment="1">
      <alignment vertical="center"/>
    </xf>
    <xf numFmtId="49" fontId="7" fillId="0" borderId="4" xfId="0" applyNumberFormat="1" applyFont="1" applyBorder="1" applyAlignment="1">
      <alignment horizontal="center" vertical="center"/>
    </xf>
    <xf numFmtId="0" fontId="7" fillId="0" borderId="4" xfId="0" applyFont="1" applyBorder="1">
      <alignment vertical="center"/>
    </xf>
    <xf numFmtId="0" fontId="7" fillId="0" borderId="1" xfId="0" applyFont="1" applyBorder="1">
      <alignment vertical="center"/>
    </xf>
    <xf numFmtId="0" fontId="7" fillId="0" borderId="2" xfId="0" applyFont="1" applyBorder="1" applyAlignment="1">
      <alignment horizontal="justify" vertical="center"/>
    </xf>
    <xf numFmtId="49" fontId="7" fillId="0" borderId="0" xfId="0" applyNumberFormat="1" applyFont="1" applyBorder="1" applyAlignment="1">
      <alignment horizontal="right" vertical="center"/>
    </xf>
    <xf numFmtId="49" fontId="7" fillId="0" borderId="1" xfId="0" applyNumberFormat="1" applyFont="1" applyBorder="1" applyAlignment="1">
      <alignment horizontal="right" vertical="center"/>
    </xf>
    <xf numFmtId="0" fontId="5" fillId="0" borderId="11" xfId="0" applyFont="1" applyBorder="1" applyAlignment="1">
      <alignment vertical="center"/>
    </xf>
    <xf numFmtId="49" fontId="5" fillId="0" borderId="1" xfId="0" applyNumberFormat="1" applyFont="1" applyBorder="1" applyAlignment="1">
      <alignment horizontal="center"/>
    </xf>
    <xf numFmtId="0" fontId="8" fillId="0" borderId="12" xfId="0" applyFont="1" applyBorder="1">
      <alignment vertical="center"/>
    </xf>
    <xf numFmtId="0" fontId="8" fillId="0" borderId="16" xfId="0" applyFont="1" applyBorder="1">
      <alignment vertical="center"/>
    </xf>
    <xf numFmtId="0" fontId="5" fillId="0" borderId="0" xfId="0" applyFont="1" applyAlignment="1">
      <alignment horizontal="distributed"/>
    </xf>
    <xf numFmtId="0" fontId="5" fillId="0" borderId="1" xfId="0" applyFont="1" applyBorder="1" applyAlignment="1"/>
    <xf numFmtId="0" fontId="6" fillId="0" borderId="2" xfId="0" applyFont="1" applyBorder="1" applyAlignment="1"/>
    <xf numFmtId="0" fontId="4" fillId="0" borderId="1" xfId="0" applyFont="1" applyBorder="1" applyAlignment="1"/>
    <xf numFmtId="0" fontId="5" fillId="0" borderId="2" xfId="0" applyFont="1" applyBorder="1" applyAlignment="1">
      <alignment horizontal="distributed" justifyLastLine="1"/>
    </xf>
    <xf numFmtId="49" fontId="5" fillId="0" borderId="1" xfId="0" applyNumberFormat="1" applyFont="1" applyBorder="1" applyAlignment="1"/>
    <xf numFmtId="49" fontId="3" fillId="0" borderId="1" xfId="0" applyNumberFormat="1" applyFont="1" applyBorder="1" applyAlignment="1"/>
  </cellXfs>
  <cellStyles count="6">
    <cellStyle name="桁区切り" xfId="1" builtinId="6"/>
    <cellStyle name="標準" xfId="0" builtinId="0"/>
    <cellStyle name="標準 2" xfId="2"/>
    <cellStyle name="標準 2 2" xfId="3"/>
    <cellStyle name="標準 2 3" xfId="4"/>
    <cellStyle name="標準 3" xfId="5"/>
  </cellStyles>
  <dxfs count="17">
    <dxf>
      <fill>
        <patternFill>
          <bgColor theme="0" tint="-0.14996795556505021"/>
        </patternFill>
      </fill>
    </dxf>
    <dxf>
      <fill>
        <patternFill>
          <bgColor theme="0" tint="-0.24994659260841701"/>
        </patternFill>
      </fill>
    </dxf>
    <dxf>
      <font>
        <b/>
        <i val="0"/>
        <color rgb="FFFF0000"/>
      </font>
    </dxf>
    <dxf>
      <font>
        <b/>
        <i val="0"/>
        <color rgb="FFFF0000"/>
      </font>
    </dxf>
    <dxf>
      <font>
        <b/>
        <i val="0"/>
        <color rgb="FFFF0000"/>
      </font>
    </dxf>
    <dxf>
      <font>
        <b/>
        <i val="0"/>
        <color rgb="FFFF0000"/>
      </font>
    </dxf>
    <dxf>
      <fill>
        <patternFill>
          <bgColor theme="0" tint="-0.14996795556505021"/>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0" tint="-0.14996795556505021"/>
        </patternFill>
      </fill>
    </dxf>
    <dxf>
      <fill>
        <patternFill>
          <bgColor theme="0" tint="-0.14996795556505021"/>
        </patternFill>
      </fill>
    </dxf>
    <dxf>
      <font>
        <b/>
        <i val="0"/>
        <color rgb="FFFF0000"/>
      </font>
    </dxf>
    <dxf>
      <font>
        <b/>
        <i val="0"/>
        <color rgb="FFFF0000"/>
      </font>
    </dxf>
    <dxf>
      <font>
        <b/>
        <i val="0"/>
        <color rgb="FFFF0000"/>
      </font>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CCCC"/>
      <color rgb="FF66FFFF"/>
      <color rgb="FFCCFFFF"/>
      <color rgb="FFFFFFCC"/>
      <color rgb="FFCCFFCC"/>
      <color rgb="FF3333FF"/>
      <color rgb="FFFFCC99"/>
      <color rgb="FFFF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12</xdr:col>
      <xdr:colOff>66675</xdr:colOff>
      <xdr:row>65</xdr:row>
      <xdr:rowOff>28575</xdr:rowOff>
    </xdr:from>
    <xdr:to>
      <xdr:col>12</xdr:col>
      <xdr:colOff>180975</xdr:colOff>
      <xdr:row>66</xdr:row>
      <xdr:rowOff>285749</xdr:rowOff>
    </xdr:to>
    <xdr:sp macro="" textlink="">
      <xdr:nvSpPr>
        <xdr:cNvPr id="2" name="右中かっこ 1"/>
        <xdr:cNvSpPr/>
      </xdr:nvSpPr>
      <xdr:spPr>
        <a:xfrm>
          <a:off x="4895850" y="7439025"/>
          <a:ext cx="114300" cy="571499"/>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66675</xdr:colOff>
      <xdr:row>43</xdr:row>
      <xdr:rowOff>28575</xdr:rowOff>
    </xdr:from>
    <xdr:to>
      <xdr:col>12</xdr:col>
      <xdr:colOff>180975</xdr:colOff>
      <xdr:row>44</xdr:row>
      <xdr:rowOff>285749</xdr:rowOff>
    </xdr:to>
    <xdr:sp macro="" textlink="">
      <xdr:nvSpPr>
        <xdr:cNvPr id="4" name="右中かっこ 3"/>
        <xdr:cNvSpPr/>
      </xdr:nvSpPr>
      <xdr:spPr>
        <a:xfrm>
          <a:off x="5248275" y="11811000"/>
          <a:ext cx="114300" cy="571499"/>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847724</xdr:colOff>
      <xdr:row>46</xdr:row>
      <xdr:rowOff>323847</xdr:rowOff>
    </xdr:from>
    <xdr:to>
      <xdr:col>15</xdr:col>
      <xdr:colOff>57150</xdr:colOff>
      <xdr:row>61</xdr:row>
      <xdr:rowOff>266700</xdr:rowOff>
    </xdr:to>
    <xdr:sp macro="" textlink="">
      <xdr:nvSpPr>
        <xdr:cNvPr id="7" name="右中かっこ 6"/>
        <xdr:cNvSpPr/>
      </xdr:nvSpPr>
      <xdr:spPr>
        <a:xfrm>
          <a:off x="8972549" y="16116297"/>
          <a:ext cx="228601" cy="5229228"/>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1171574</xdr:colOff>
      <xdr:row>36</xdr:row>
      <xdr:rowOff>76200</xdr:rowOff>
    </xdr:from>
    <xdr:to>
      <xdr:col>15</xdr:col>
      <xdr:colOff>95250</xdr:colOff>
      <xdr:row>36</xdr:row>
      <xdr:rowOff>314325</xdr:rowOff>
    </xdr:to>
    <xdr:sp macro="" textlink="">
      <xdr:nvSpPr>
        <xdr:cNvPr id="10" name="右矢印 9"/>
        <xdr:cNvSpPr/>
      </xdr:nvSpPr>
      <xdr:spPr>
        <a:xfrm flipH="1">
          <a:off x="12172949" y="12506325"/>
          <a:ext cx="2190751" cy="238125"/>
        </a:xfrm>
        <a:prstGeom prst="rightArrow">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1962150</xdr:colOff>
      <xdr:row>2</xdr:row>
      <xdr:rowOff>38100</xdr:rowOff>
    </xdr:from>
    <xdr:to>
      <xdr:col>22</xdr:col>
      <xdr:colOff>133350</xdr:colOff>
      <xdr:row>10</xdr:row>
      <xdr:rowOff>285749</xdr:rowOff>
    </xdr:to>
    <xdr:sp macro="" textlink="">
      <xdr:nvSpPr>
        <xdr:cNvPr id="3" name="テキスト ボックス 2"/>
        <xdr:cNvSpPr txBox="1"/>
      </xdr:nvSpPr>
      <xdr:spPr>
        <a:xfrm>
          <a:off x="12963525" y="647700"/>
          <a:ext cx="8286750" cy="3067049"/>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●使い方</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申請書作成</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①入力シートの「基本設定」、「交付申請」、「同意書」、「調査票」欄に必要事項を全て記入してください。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②「様式１号」、「同意書」、「調査票」、「写真台紙」シートを印刷してください。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③</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「写真台紙」</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に建物全景と工事前の排水設備の写真を張り付け、</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添付書類と一緒に役場</a:t>
          </a:r>
          <a:r>
            <a:rPr kumimoji="1" lang="ja-JP" altLang="en-US" sz="1100"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下水道課に</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提出してください。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変更（中止）承認申請書作成</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（申請書の内容に変更があった場合のみ提出）</a:t>
          </a:r>
          <a:endParaRPr kumimoji="1" lang="en-US" altLang="ja-JP" sz="11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①入力シートの「変更承認申請」欄に必要事項を全て記入してください。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②「様式</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号」シートを印刷して、添付書類と一緒に役場 下水道課に提出してください。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添付書類は変更（中止）内容により変わりますので、わからない場合は下水道課に連絡してください。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200" b="1">
              <a:solidFill>
                <a:srgbClr val="FF0000"/>
              </a:solidFill>
              <a:latin typeface="HG丸ｺﾞｼｯｸM-PRO" panose="020F0600000000000000" pitchFamily="50" charset="-128"/>
              <a:ea typeface="HG丸ｺﾞｼｯｸM-PRO" panose="020F0600000000000000" pitchFamily="50" charset="-128"/>
            </a:rPr>
            <a:t>　</a:t>
          </a: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必ず申請書の完了予定日前に提出してください！</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実績報告・請求書作成</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　①入力シートの「実績報告」と「請求書」欄に必要事項を全て記入してください。</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申請時と住所が変わる場合、「変更申請者住所」欄を入力してください（変更がない場合は空白で）。</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　②「様式</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5</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号」と「様式</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7</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号」シートを印刷してください。</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③</a:t>
          </a:r>
          <a:r>
            <a:rPr kumimoji="1"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「様式</a:t>
          </a:r>
          <a:r>
            <a:rPr kumimoji="1"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7</a:t>
          </a:r>
          <a:r>
            <a:rPr kumimoji="1"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号」</a:t>
          </a:r>
          <a:r>
            <a:rPr kumimoji="1"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のみ</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押印して、添付書類と一緒に役場 下水道課に提出してください。</a:t>
          </a:r>
        </a:p>
      </xdr:txBody>
    </xdr:sp>
    <xdr:clientData/>
  </xdr:twoCellAnchor>
  <xdr:twoCellAnchor editAs="oneCell">
    <xdr:from>
      <xdr:col>14</xdr:col>
      <xdr:colOff>552450</xdr:colOff>
      <xdr:row>20</xdr:row>
      <xdr:rowOff>57151</xdr:rowOff>
    </xdr:from>
    <xdr:to>
      <xdr:col>18</xdr:col>
      <xdr:colOff>990600</xdr:colOff>
      <xdr:row>24</xdr:row>
      <xdr:rowOff>47625</xdr:rowOff>
    </xdr:to>
    <xdr:sp macro="" textlink="">
      <xdr:nvSpPr>
        <xdr:cNvPr id="11" name="テキスト ボックス 10"/>
        <xdr:cNvSpPr txBox="1"/>
      </xdr:nvSpPr>
      <xdr:spPr>
        <a:xfrm>
          <a:off x="8677275" y="7010401"/>
          <a:ext cx="4514850" cy="1238249"/>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日付の入力は、「令和</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年</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月</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15</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日」の場合、「</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2021/4/15</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」、または「</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R3.4.15</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」、もしくは「</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4/15</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」で入力してください。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4/15</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」で入力した場合、「年」は入力時点での年が自動で入力されます。（年をまたぐ場合は注意）</a:t>
          </a:r>
        </a:p>
      </xdr:txBody>
    </xdr:sp>
    <xdr:clientData/>
  </xdr:twoCellAnchor>
  <xdr:twoCellAnchor editAs="oneCell">
    <xdr:from>
      <xdr:col>14</xdr:col>
      <xdr:colOff>552451</xdr:colOff>
      <xdr:row>14</xdr:row>
      <xdr:rowOff>314324</xdr:rowOff>
    </xdr:from>
    <xdr:to>
      <xdr:col>17</xdr:col>
      <xdr:colOff>542926</xdr:colOff>
      <xdr:row>20</xdr:row>
      <xdr:rowOff>38099</xdr:rowOff>
    </xdr:to>
    <xdr:sp macro="" textlink="">
      <xdr:nvSpPr>
        <xdr:cNvPr id="12" name="テキスト ボックス 11"/>
        <xdr:cNvSpPr txBox="1"/>
      </xdr:nvSpPr>
      <xdr:spPr>
        <a:xfrm>
          <a:off x="8677276" y="5153024"/>
          <a:ext cx="3048000" cy="1838325"/>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申請金額（限度額）</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浄化槽設置　５人槽　　４１４，０００円</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７人槽　　４７４，０００円</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１０人槽　　６６０，０００円</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撤去費用　単独　　　　１５０，０００円</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汲み取り　　１２０，０００円</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配管費用　　　　　　　３３０，０００円</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16</xdr:col>
      <xdr:colOff>38100</xdr:colOff>
      <xdr:row>25</xdr:row>
      <xdr:rowOff>238126</xdr:rowOff>
    </xdr:from>
    <xdr:to>
      <xdr:col>20</xdr:col>
      <xdr:colOff>476250</xdr:colOff>
      <xdr:row>28</xdr:row>
      <xdr:rowOff>76201</xdr:rowOff>
    </xdr:to>
    <xdr:sp macro="" textlink="">
      <xdr:nvSpPr>
        <xdr:cNvPr id="13" name="テキスト ボックス 12"/>
        <xdr:cNvSpPr txBox="1"/>
      </xdr:nvSpPr>
      <xdr:spPr>
        <a:xfrm>
          <a:off x="14544675" y="8791576"/>
          <a:ext cx="4514850" cy="895350"/>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問</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1-1</a:t>
          </a:r>
        </a:p>
        <a:p>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新築：住宅が立っていない土地に、新しく住宅を建てる場合</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建替：古い住宅を取り壊して、同じ敷地に新しく住宅を建てる場合</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改築：住宅を増･改築し、合併浄化槽を設置する場合</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16</xdr:col>
      <xdr:colOff>9524</xdr:colOff>
      <xdr:row>34</xdr:row>
      <xdr:rowOff>285750</xdr:rowOff>
    </xdr:from>
    <xdr:to>
      <xdr:col>21</xdr:col>
      <xdr:colOff>523874</xdr:colOff>
      <xdr:row>38</xdr:row>
      <xdr:rowOff>209549</xdr:rowOff>
    </xdr:to>
    <xdr:sp macro="" textlink="">
      <xdr:nvSpPr>
        <xdr:cNvPr id="14" name="テキスト ボックス 13"/>
        <xdr:cNvSpPr txBox="1"/>
      </xdr:nvSpPr>
      <xdr:spPr>
        <a:xfrm>
          <a:off x="14516099" y="12011025"/>
          <a:ext cx="5610225" cy="1333499"/>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問</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2-1</a:t>
          </a:r>
        </a:p>
        <a:p>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ア：現在住んでいる住所と浄化槽を設置する建物の場所が同じ</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イ：浄化槽を設置する建物がある場所から離れたところに住んでいて工事が終わり次</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　　第引越しする予定</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ウ：住んでいる敷地内に新しい建物を建てて、新旧二つの建物に家族が別れて暮らす</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　　予定である</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15</xdr:col>
      <xdr:colOff>142875</xdr:colOff>
      <xdr:row>53</xdr:row>
      <xdr:rowOff>190501</xdr:rowOff>
    </xdr:from>
    <xdr:to>
      <xdr:col>16</xdr:col>
      <xdr:colOff>752475</xdr:colOff>
      <xdr:row>55</xdr:row>
      <xdr:rowOff>38101</xdr:rowOff>
    </xdr:to>
    <xdr:sp macro="" textlink="">
      <xdr:nvSpPr>
        <xdr:cNvPr id="16" name="テキスト ボックス 15"/>
        <xdr:cNvSpPr txBox="1"/>
      </xdr:nvSpPr>
      <xdr:spPr>
        <a:xfrm>
          <a:off x="14411325" y="18449926"/>
          <a:ext cx="1628775" cy="552450"/>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変更がある箇所だけ</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17</xdr:col>
      <xdr:colOff>266700</xdr:colOff>
      <xdr:row>62</xdr:row>
      <xdr:rowOff>123825</xdr:rowOff>
    </xdr:from>
    <xdr:to>
      <xdr:col>20</xdr:col>
      <xdr:colOff>104775</xdr:colOff>
      <xdr:row>65</xdr:row>
      <xdr:rowOff>247650</xdr:rowOff>
    </xdr:to>
    <xdr:sp macro="" textlink="">
      <xdr:nvSpPr>
        <xdr:cNvPr id="17" name="テキスト ボックス 16"/>
        <xdr:cNvSpPr txBox="1"/>
      </xdr:nvSpPr>
      <xdr:spPr>
        <a:xfrm>
          <a:off x="15011400" y="21555075"/>
          <a:ext cx="2895600" cy="1019175"/>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変更申請で浄化槽が変更になった場合は、基本設定の「浄化槽」欄を直してから印刷してください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15</xdr:col>
      <xdr:colOff>133350</xdr:colOff>
      <xdr:row>55</xdr:row>
      <xdr:rowOff>190501</xdr:rowOff>
    </xdr:from>
    <xdr:to>
      <xdr:col>17</xdr:col>
      <xdr:colOff>809625</xdr:colOff>
      <xdr:row>58</xdr:row>
      <xdr:rowOff>104776</xdr:rowOff>
    </xdr:to>
    <xdr:sp macro="" textlink="">
      <xdr:nvSpPr>
        <xdr:cNvPr id="18" name="テキスト ボックス 17"/>
        <xdr:cNvSpPr txBox="1"/>
      </xdr:nvSpPr>
      <xdr:spPr>
        <a:xfrm>
          <a:off x="14401800" y="19154776"/>
          <a:ext cx="2714625" cy="971550"/>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申請者が変更になる場合は、基本設定の「申請者」欄を変更申請者名に直してから印刷してください。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866775</xdr:colOff>
      <xdr:row>97</xdr:row>
      <xdr:rowOff>28575</xdr:rowOff>
    </xdr:from>
    <xdr:to>
      <xdr:col>14</xdr:col>
      <xdr:colOff>1000125</xdr:colOff>
      <xdr:row>104</xdr:row>
      <xdr:rowOff>38100</xdr:rowOff>
    </xdr:to>
    <xdr:sp macro="" textlink="">
      <xdr:nvSpPr>
        <xdr:cNvPr id="5" name="右中かっこ 4"/>
        <xdr:cNvSpPr/>
      </xdr:nvSpPr>
      <xdr:spPr>
        <a:xfrm>
          <a:off x="8991600" y="33680400"/>
          <a:ext cx="133350" cy="258127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38100</xdr:colOff>
      <xdr:row>21</xdr:row>
      <xdr:rowOff>238125</xdr:rowOff>
    </xdr:from>
    <xdr:to>
      <xdr:col>9</xdr:col>
      <xdr:colOff>257175</xdr:colOff>
      <xdr:row>22</xdr:row>
      <xdr:rowOff>28575</xdr:rowOff>
    </xdr:to>
    <xdr:sp macro="" textlink="">
      <xdr:nvSpPr>
        <xdr:cNvPr id="3" name="テキスト ボックス 2"/>
        <xdr:cNvSpPr txBox="1"/>
      </xdr:nvSpPr>
      <xdr:spPr>
        <a:xfrm>
          <a:off x="1066800" y="9305925"/>
          <a:ext cx="1371600" cy="295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現町長名を記入</a:t>
          </a:r>
        </a:p>
      </xdr:txBody>
    </xdr:sp>
    <xdr:clientData/>
  </xdr:twoCellAnchor>
  <xdr:twoCellAnchor>
    <xdr:from>
      <xdr:col>7</xdr:col>
      <xdr:colOff>47625</xdr:colOff>
      <xdr:row>20</xdr:row>
      <xdr:rowOff>476251</xdr:rowOff>
    </xdr:from>
    <xdr:to>
      <xdr:col>7</xdr:col>
      <xdr:colOff>190499</xdr:colOff>
      <xdr:row>21</xdr:row>
      <xdr:rowOff>238125</xdr:rowOff>
    </xdr:to>
    <xdr:cxnSp macro="">
      <xdr:nvCxnSpPr>
        <xdr:cNvPr id="4" name="直線矢印コネクタ 3"/>
        <xdr:cNvCxnSpPr>
          <a:stCxn id="3" idx="0"/>
        </xdr:cNvCxnSpPr>
      </xdr:nvCxnSpPr>
      <xdr:spPr>
        <a:xfrm flipV="1">
          <a:off x="1752600" y="9039226"/>
          <a:ext cx="142874" cy="266699"/>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66674</xdr:colOff>
      <xdr:row>9</xdr:row>
      <xdr:rowOff>9525</xdr:rowOff>
    </xdr:from>
    <xdr:to>
      <xdr:col>23</xdr:col>
      <xdr:colOff>19049</xdr:colOff>
      <xdr:row>10</xdr:row>
      <xdr:rowOff>171450</xdr:rowOff>
    </xdr:to>
    <xdr:sp macro="" textlink="">
      <xdr:nvSpPr>
        <xdr:cNvPr id="5" name="テキスト ボックス 4"/>
        <xdr:cNvSpPr txBox="1"/>
      </xdr:nvSpPr>
      <xdr:spPr>
        <a:xfrm>
          <a:off x="3809999" y="4552950"/>
          <a:ext cx="2162175" cy="666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役場に申請書を提出する日</a:t>
          </a:r>
          <a:endParaRPr kumimoji="1" lang="en-US" altLang="ja-JP" sz="1100">
            <a:solidFill>
              <a:srgbClr val="FF0000"/>
            </a:solidFill>
          </a:endParaRPr>
        </a:p>
        <a:p>
          <a:pPr algn="ctr"/>
          <a:r>
            <a:rPr kumimoji="1" lang="ja-JP" altLang="en-US" sz="1100">
              <a:solidFill>
                <a:srgbClr val="FF0000"/>
              </a:solidFill>
            </a:rPr>
            <a:t>もしくは、同意書に記載した日</a:t>
          </a:r>
          <a:endParaRPr kumimoji="1" lang="en-US" altLang="ja-JP" sz="1100">
            <a:solidFill>
              <a:srgbClr val="FF0000"/>
            </a:solidFill>
          </a:endParaRPr>
        </a:p>
      </xdr:txBody>
    </xdr:sp>
    <xdr:clientData/>
  </xdr:twoCellAnchor>
  <xdr:twoCellAnchor>
    <xdr:from>
      <xdr:col>19</xdr:col>
      <xdr:colOff>19050</xdr:colOff>
      <xdr:row>10</xdr:row>
      <xdr:rowOff>171450</xdr:rowOff>
    </xdr:from>
    <xdr:to>
      <xdr:col>19</xdr:col>
      <xdr:colOff>42862</xdr:colOff>
      <xdr:row>11</xdr:row>
      <xdr:rowOff>47625</xdr:rowOff>
    </xdr:to>
    <xdr:cxnSp macro="">
      <xdr:nvCxnSpPr>
        <xdr:cNvPr id="6" name="直線矢印コネクタ 5"/>
        <xdr:cNvCxnSpPr>
          <a:stCxn id="5" idx="2"/>
        </xdr:cNvCxnSpPr>
      </xdr:nvCxnSpPr>
      <xdr:spPr>
        <a:xfrm flipH="1">
          <a:off x="4867275" y="5219700"/>
          <a:ext cx="23812" cy="381000"/>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171450</xdr:colOff>
      <xdr:row>3</xdr:row>
      <xdr:rowOff>209550</xdr:rowOff>
    </xdr:from>
    <xdr:to>
      <xdr:col>6</xdr:col>
      <xdr:colOff>28575</xdr:colOff>
      <xdr:row>4</xdr:row>
      <xdr:rowOff>228600</xdr:rowOff>
    </xdr:to>
    <xdr:sp macro="" textlink="">
      <xdr:nvSpPr>
        <xdr:cNvPr id="7" name="テキスト ボックス 6"/>
        <xdr:cNvSpPr txBox="1"/>
      </xdr:nvSpPr>
      <xdr:spPr>
        <a:xfrm>
          <a:off x="171450" y="1724025"/>
          <a:ext cx="1285875" cy="523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年度を忘れず記入してください</a:t>
          </a:r>
        </a:p>
      </xdr:txBody>
    </xdr:sp>
    <xdr:clientData/>
  </xdr:twoCellAnchor>
  <xdr:twoCellAnchor>
    <xdr:from>
      <xdr:col>2</xdr:col>
      <xdr:colOff>190500</xdr:colOff>
      <xdr:row>4</xdr:row>
      <xdr:rowOff>228600</xdr:rowOff>
    </xdr:from>
    <xdr:to>
      <xdr:col>2</xdr:col>
      <xdr:colOff>261938</xdr:colOff>
      <xdr:row>5</xdr:row>
      <xdr:rowOff>66675</xdr:rowOff>
    </xdr:to>
    <xdr:cxnSp macro="">
      <xdr:nvCxnSpPr>
        <xdr:cNvPr id="8" name="直線矢印コネクタ 7"/>
        <xdr:cNvCxnSpPr>
          <a:stCxn id="7" idx="2"/>
        </xdr:cNvCxnSpPr>
      </xdr:nvCxnSpPr>
      <xdr:spPr>
        <a:xfrm flipH="1">
          <a:off x="742950" y="2247900"/>
          <a:ext cx="71438" cy="342900"/>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38100</xdr:colOff>
      <xdr:row>0</xdr:row>
      <xdr:rowOff>0</xdr:rowOff>
    </xdr:from>
    <xdr:to>
      <xdr:col>24</xdr:col>
      <xdr:colOff>142875</xdr:colOff>
      <xdr:row>1</xdr:row>
      <xdr:rowOff>47625</xdr:rowOff>
    </xdr:to>
    <xdr:sp macro="" textlink="">
      <xdr:nvSpPr>
        <xdr:cNvPr id="9" name="テキスト ボックス 8"/>
        <xdr:cNvSpPr txBox="1"/>
      </xdr:nvSpPr>
      <xdr:spPr>
        <a:xfrm>
          <a:off x="4886325" y="0"/>
          <a:ext cx="1485900" cy="5524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rPr>
            <a:t>（記入例）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114299</xdr:colOff>
      <xdr:row>4</xdr:row>
      <xdr:rowOff>161925</xdr:rowOff>
    </xdr:from>
    <xdr:to>
      <xdr:col>20</xdr:col>
      <xdr:colOff>85725</xdr:colOff>
      <xdr:row>6</xdr:row>
      <xdr:rowOff>19051</xdr:rowOff>
    </xdr:to>
    <xdr:sp macro="" textlink="">
      <xdr:nvSpPr>
        <xdr:cNvPr id="3" name="テキスト ボックス 2"/>
        <xdr:cNvSpPr txBox="1"/>
      </xdr:nvSpPr>
      <xdr:spPr>
        <a:xfrm>
          <a:off x="2019299" y="1257300"/>
          <a:ext cx="2028826" cy="3524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役場に申請書を提出する日</a:t>
          </a:r>
        </a:p>
      </xdr:txBody>
    </xdr:sp>
    <xdr:clientData/>
  </xdr:twoCellAnchor>
  <xdr:twoCellAnchor>
    <xdr:from>
      <xdr:col>20</xdr:col>
      <xdr:colOff>85725</xdr:colOff>
      <xdr:row>5</xdr:row>
      <xdr:rowOff>90488</xdr:rowOff>
    </xdr:from>
    <xdr:to>
      <xdr:col>22</xdr:col>
      <xdr:colOff>238125</xdr:colOff>
      <xdr:row>5</xdr:row>
      <xdr:rowOff>133350</xdr:rowOff>
    </xdr:to>
    <xdr:cxnSp macro="">
      <xdr:nvCxnSpPr>
        <xdr:cNvPr id="4" name="直線矢印コネクタ 3"/>
        <xdr:cNvCxnSpPr>
          <a:stCxn id="3" idx="3"/>
        </xdr:cNvCxnSpPr>
      </xdr:nvCxnSpPr>
      <xdr:spPr>
        <a:xfrm>
          <a:off x="4048125" y="1433513"/>
          <a:ext cx="609600" cy="42862"/>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47626</xdr:colOff>
      <xdr:row>10</xdr:row>
      <xdr:rowOff>123825</xdr:rowOff>
    </xdr:from>
    <xdr:to>
      <xdr:col>5</xdr:col>
      <xdr:colOff>138113</xdr:colOff>
      <xdr:row>11</xdr:row>
      <xdr:rowOff>209550</xdr:rowOff>
    </xdr:to>
    <xdr:cxnSp macro="">
      <xdr:nvCxnSpPr>
        <xdr:cNvPr id="5" name="直線矢印コネクタ 4"/>
        <xdr:cNvCxnSpPr>
          <a:stCxn id="17" idx="2"/>
        </xdr:cNvCxnSpPr>
      </xdr:nvCxnSpPr>
      <xdr:spPr>
        <a:xfrm flipH="1">
          <a:off x="1038226" y="2771775"/>
          <a:ext cx="90487" cy="400050"/>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138113</xdr:colOff>
      <xdr:row>10</xdr:row>
      <xdr:rowOff>123825</xdr:rowOff>
    </xdr:from>
    <xdr:to>
      <xdr:col>14</xdr:col>
      <xdr:colOff>390527</xdr:colOff>
      <xdr:row>11</xdr:row>
      <xdr:rowOff>190500</xdr:rowOff>
    </xdr:to>
    <xdr:cxnSp macro="">
      <xdr:nvCxnSpPr>
        <xdr:cNvPr id="6" name="直線矢印コネクタ 5"/>
        <xdr:cNvCxnSpPr>
          <a:stCxn id="17" idx="2"/>
        </xdr:cNvCxnSpPr>
      </xdr:nvCxnSpPr>
      <xdr:spPr>
        <a:xfrm>
          <a:off x="1128713" y="2771775"/>
          <a:ext cx="1624014" cy="381000"/>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18</xdr:row>
      <xdr:rowOff>76201</xdr:rowOff>
    </xdr:from>
    <xdr:to>
      <xdr:col>2</xdr:col>
      <xdr:colOff>114300</xdr:colOff>
      <xdr:row>18</xdr:row>
      <xdr:rowOff>323851</xdr:rowOff>
    </xdr:to>
    <xdr:sp macro="" textlink="">
      <xdr:nvSpPr>
        <xdr:cNvPr id="7" name="円/楕円 2"/>
        <xdr:cNvSpPr/>
      </xdr:nvSpPr>
      <xdr:spPr>
        <a:xfrm>
          <a:off x="142875" y="4772026"/>
          <a:ext cx="257175" cy="2476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133351</xdr:colOff>
      <xdr:row>18</xdr:row>
      <xdr:rowOff>238126</xdr:rowOff>
    </xdr:from>
    <xdr:to>
      <xdr:col>3</xdr:col>
      <xdr:colOff>180975</xdr:colOff>
      <xdr:row>19</xdr:row>
      <xdr:rowOff>66675</xdr:rowOff>
    </xdr:to>
    <xdr:cxnSp macro="">
      <xdr:nvCxnSpPr>
        <xdr:cNvPr id="8" name="直線矢印コネクタ 7"/>
        <xdr:cNvCxnSpPr/>
      </xdr:nvCxnSpPr>
      <xdr:spPr>
        <a:xfrm flipH="1" flipV="1">
          <a:off x="419101" y="4933951"/>
          <a:ext cx="257174" cy="209549"/>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xdr:colOff>
      <xdr:row>18</xdr:row>
      <xdr:rowOff>266700</xdr:rowOff>
    </xdr:from>
    <xdr:to>
      <xdr:col>16</xdr:col>
      <xdr:colOff>95250</xdr:colOff>
      <xdr:row>20</xdr:row>
      <xdr:rowOff>9525</xdr:rowOff>
    </xdr:to>
    <xdr:sp macro="" textlink="">
      <xdr:nvSpPr>
        <xdr:cNvPr id="9" name="テキスト ボックス 8"/>
        <xdr:cNvSpPr txBox="1"/>
      </xdr:nvSpPr>
      <xdr:spPr>
        <a:xfrm>
          <a:off x="1857375" y="4962525"/>
          <a:ext cx="1419225" cy="3143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どちらかに○</a:t>
          </a:r>
        </a:p>
      </xdr:txBody>
    </xdr:sp>
    <xdr:clientData/>
  </xdr:twoCellAnchor>
  <xdr:twoCellAnchor>
    <xdr:from>
      <xdr:col>2</xdr:col>
      <xdr:colOff>95251</xdr:colOff>
      <xdr:row>19</xdr:row>
      <xdr:rowOff>85726</xdr:rowOff>
    </xdr:from>
    <xdr:to>
      <xdr:col>3</xdr:col>
      <xdr:colOff>142875</xdr:colOff>
      <xdr:row>20</xdr:row>
      <xdr:rowOff>104775</xdr:rowOff>
    </xdr:to>
    <xdr:cxnSp macro="">
      <xdr:nvCxnSpPr>
        <xdr:cNvPr id="10" name="直線矢印コネクタ 9"/>
        <xdr:cNvCxnSpPr/>
      </xdr:nvCxnSpPr>
      <xdr:spPr>
        <a:xfrm flipH="1">
          <a:off x="381001" y="5162551"/>
          <a:ext cx="257174" cy="209549"/>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19</xdr:row>
      <xdr:rowOff>42863</xdr:rowOff>
    </xdr:from>
    <xdr:to>
      <xdr:col>10</xdr:col>
      <xdr:colOff>19050</xdr:colOff>
      <xdr:row>19</xdr:row>
      <xdr:rowOff>57150</xdr:rowOff>
    </xdr:to>
    <xdr:cxnSp macro="">
      <xdr:nvCxnSpPr>
        <xdr:cNvPr id="11" name="直線矢印コネクタ 10"/>
        <xdr:cNvCxnSpPr>
          <a:endCxn id="9" idx="1"/>
        </xdr:cNvCxnSpPr>
      </xdr:nvCxnSpPr>
      <xdr:spPr>
        <a:xfrm flipV="1">
          <a:off x="628650" y="5119688"/>
          <a:ext cx="1228725" cy="14287"/>
        </a:xfrm>
        <a:prstGeom prst="straightConnector1">
          <a:avLst/>
        </a:prstGeom>
        <a:ln w="50800">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190501</xdr:colOff>
      <xdr:row>22</xdr:row>
      <xdr:rowOff>133350</xdr:rowOff>
    </xdr:from>
    <xdr:to>
      <xdr:col>24</xdr:col>
      <xdr:colOff>185738</xdr:colOff>
      <xdr:row>24</xdr:row>
      <xdr:rowOff>276225</xdr:rowOff>
    </xdr:to>
    <xdr:cxnSp macro="">
      <xdr:nvCxnSpPr>
        <xdr:cNvPr id="12" name="直線矢印コネクタ 11"/>
        <xdr:cNvCxnSpPr>
          <a:stCxn id="16" idx="2"/>
        </xdr:cNvCxnSpPr>
      </xdr:nvCxnSpPr>
      <xdr:spPr>
        <a:xfrm flipH="1">
          <a:off x="3371851" y="6029325"/>
          <a:ext cx="1547812" cy="704850"/>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95250</xdr:colOff>
      <xdr:row>22</xdr:row>
      <xdr:rowOff>133350</xdr:rowOff>
    </xdr:from>
    <xdr:to>
      <xdr:col>24</xdr:col>
      <xdr:colOff>185738</xdr:colOff>
      <xdr:row>24</xdr:row>
      <xdr:rowOff>47625</xdr:rowOff>
    </xdr:to>
    <xdr:cxnSp macro="">
      <xdr:nvCxnSpPr>
        <xdr:cNvPr id="13" name="直線矢印コネクタ 12"/>
        <xdr:cNvCxnSpPr>
          <a:stCxn id="16" idx="2"/>
        </xdr:cNvCxnSpPr>
      </xdr:nvCxnSpPr>
      <xdr:spPr>
        <a:xfrm flipH="1">
          <a:off x="4829175" y="6029325"/>
          <a:ext cx="90488" cy="476250"/>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35</xdr:row>
      <xdr:rowOff>0</xdr:rowOff>
    </xdr:from>
    <xdr:to>
      <xdr:col>26</xdr:col>
      <xdr:colOff>104775</xdr:colOff>
      <xdr:row>37</xdr:row>
      <xdr:rowOff>171450</xdr:rowOff>
    </xdr:to>
    <xdr:sp macro="" textlink="">
      <xdr:nvSpPr>
        <xdr:cNvPr id="14" name="テキスト ボックス 13"/>
        <xdr:cNvSpPr txBox="1"/>
      </xdr:nvSpPr>
      <xdr:spPr>
        <a:xfrm>
          <a:off x="495300" y="9448800"/>
          <a:ext cx="5372100" cy="666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i="0" u="sng">
              <a:solidFill>
                <a:srgbClr val="FF0000"/>
              </a:solidFill>
              <a:latin typeface="HGP創英角ﾎﾟｯﾌﾟ体" panose="040B0A00000000000000" pitchFamily="50" charset="-128"/>
              <a:ea typeface="HGP創英角ﾎﾟｯﾌﾟ体" panose="040B0A00000000000000" pitchFamily="50" charset="-128"/>
            </a:rPr>
            <a:t>必ず、完了予定日前に提出すること！！</a:t>
          </a:r>
          <a:endParaRPr kumimoji="1" lang="en-US" altLang="ja-JP" sz="1400" b="0" i="0" u="sng">
            <a:solidFill>
              <a:srgbClr val="FF0000"/>
            </a:solidFill>
            <a:latin typeface="HGP創英角ﾎﾟｯﾌﾟ体" panose="040B0A00000000000000" pitchFamily="50" charset="-128"/>
            <a:ea typeface="HGP創英角ﾎﾟｯﾌﾟ体" panose="040B0A00000000000000" pitchFamily="50" charset="-128"/>
          </a:endParaRPr>
        </a:p>
        <a:p>
          <a:pPr algn="ctr"/>
          <a:r>
            <a:rPr kumimoji="1" lang="ja-JP" altLang="ja-JP" sz="1400" b="0" i="0" u="sng">
              <a:solidFill>
                <a:srgbClr val="FF0000"/>
              </a:solidFill>
              <a:effectLst/>
              <a:latin typeface="HGP創英角ﾎﾟｯﾌﾟ体" panose="040B0A00000000000000" pitchFamily="50" charset="-128"/>
              <a:ea typeface="HGP創英角ﾎﾟｯﾌﾟ体" panose="040B0A00000000000000" pitchFamily="50" charset="-128"/>
              <a:cs typeface="+mn-cs"/>
            </a:rPr>
            <a:t>完了予定日</a:t>
          </a:r>
          <a:r>
            <a:rPr kumimoji="1" lang="ja-JP" altLang="en-US" sz="1400" b="0" i="0" u="sng">
              <a:solidFill>
                <a:srgbClr val="FF0000"/>
              </a:solidFill>
              <a:effectLst/>
              <a:latin typeface="HGP創英角ﾎﾟｯﾌﾟ体" panose="040B0A00000000000000" pitchFamily="50" charset="-128"/>
              <a:ea typeface="HGP創英角ﾎﾟｯﾌﾟ体" panose="040B0A00000000000000" pitchFamily="50" charset="-128"/>
              <a:cs typeface="+mn-cs"/>
            </a:rPr>
            <a:t>後に提出されても受理できません！！</a:t>
          </a:r>
          <a:endParaRPr kumimoji="1" lang="en-US" altLang="ja-JP" sz="1400" b="0" i="0" u="sng">
            <a:solidFill>
              <a:srgbClr val="FF0000"/>
            </a:solidFill>
            <a:effectLst/>
            <a:latin typeface="HGP創英角ﾎﾟｯﾌﾟ体" panose="040B0A00000000000000" pitchFamily="50" charset="-128"/>
            <a:ea typeface="HGP創英角ﾎﾟｯﾌﾟ体" panose="040B0A00000000000000" pitchFamily="50" charset="-128"/>
            <a:cs typeface="+mn-cs"/>
          </a:endParaRPr>
        </a:p>
      </xdr:txBody>
    </xdr:sp>
    <xdr:clientData/>
  </xdr:twoCellAnchor>
  <xdr:twoCellAnchor>
    <xdr:from>
      <xdr:col>24</xdr:col>
      <xdr:colOff>66675</xdr:colOff>
      <xdr:row>0</xdr:row>
      <xdr:rowOff>57150</xdr:rowOff>
    </xdr:from>
    <xdr:to>
      <xdr:col>27</xdr:col>
      <xdr:colOff>66675</xdr:colOff>
      <xdr:row>2</xdr:row>
      <xdr:rowOff>9525</xdr:rowOff>
    </xdr:to>
    <xdr:sp macro="" textlink="">
      <xdr:nvSpPr>
        <xdr:cNvPr id="15" name="テキスト ボックス 14"/>
        <xdr:cNvSpPr txBox="1"/>
      </xdr:nvSpPr>
      <xdr:spPr>
        <a:xfrm>
          <a:off x="4800600" y="57150"/>
          <a:ext cx="1485900" cy="5524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rPr>
            <a:t>（記入例）</a:t>
          </a:r>
        </a:p>
      </xdr:txBody>
    </xdr:sp>
    <xdr:clientData/>
  </xdr:twoCellAnchor>
  <xdr:twoCellAnchor>
    <xdr:from>
      <xdr:col>20</xdr:col>
      <xdr:colOff>66675</xdr:colOff>
      <xdr:row>20</xdr:row>
      <xdr:rowOff>238125</xdr:rowOff>
    </xdr:from>
    <xdr:to>
      <xdr:col>26</xdr:col>
      <xdr:colOff>47625</xdr:colOff>
      <xdr:row>22</xdr:row>
      <xdr:rowOff>133350</xdr:rowOff>
    </xdr:to>
    <xdr:sp macro="" textlink="">
      <xdr:nvSpPr>
        <xdr:cNvPr id="16" name="テキスト ボックス 15"/>
        <xdr:cNvSpPr txBox="1"/>
      </xdr:nvSpPr>
      <xdr:spPr>
        <a:xfrm>
          <a:off x="4029075" y="5505450"/>
          <a:ext cx="1781175" cy="523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変更前は朱色</a:t>
          </a:r>
          <a:endParaRPr kumimoji="1" lang="en-US" altLang="ja-JP" sz="1100">
            <a:solidFill>
              <a:srgbClr val="FF0000"/>
            </a:solidFill>
          </a:endParaRPr>
        </a:p>
        <a:p>
          <a:pPr algn="ctr"/>
          <a:r>
            <a:rPr kumimoji="1" lang="ja-JP" altLang="en-US" sz="1100">
              <a:solidFill>
                <a:srgbClr val="FF0000"/>
              </a:solidFill>
            </a:rPr>
            <a:t>変更後は黒色で記入</a:t>
          </a:r>
        </a:p>
      </xdr:txBody>
    </xdr:sp>
    <xdr:clientData/>
  </xdr:twoCellAnchor>
  <xdr:twoCellAnchor>
    <xdr:from>
      <xdr:col>1</xdr:col>
      <xdr:colOff>209550</xdr:colOff>
      <xdr:row>9</xdr:row>
      <xdr:rowOff>114300</xdr:rowOff>
    </xdr:from>
    <xdr:to>
      <xdr:col>11</xdr:col>
      <xdr:colOff>76200</xdr:colOff>
      <xdr:row>10</xdr:row>
      <xdr:rowOff>123825</xdr:rowOff>
    </xdr:to>
    <xdr:sp macro="" textlink="">
      <xdr:nvSpPr>
        <xdr:cNvPr id="17" name="テキスト ボックス 16"/>
        <xdr:cNvSpPr txBox="1"/>
      </xdr:nvSpPr>
      <xdr:spPr>
        <a:xfrm>
          <a:off x="276225" y="2447925"/>
          <a:ext cx="1704975" cy="3238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交付決定通知書を参照</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38102</xdr:colOff>
      <xdr:row>25</xdr:row>
      <xdr:rowOff>108857</xdr:rowOff>
    </xdr:from>
    <xdr:to>
      <xdr:col>9</xdr:col>
      <xdr:colOff>220670</xdr:colOff>
      <xdr:row>25</xdr:row>
      <xdr:rowOff>337922</xdr:rowOff>
    </xdr:to>
    <xdr:sp macro="" textlink="">
      <xdr:nvSpPr>
        <xdr:cNvPr id="3" name="円/楕円 7"/>
        <xdr:cNvSpPr/>
      </xdr:nvSpPr>
      <xdr:spPr>
        <a:xfrm>
          <a:off x="1476377" y="6785882"/>
          <a:ext cx="249243" cy="229065"/>
        </a:xfrm>
        <a:prstGeom prst="ellipse">
          <a:avLst/>
        </a:prstGeom>
        <a:noFill/>
        <a:ln w="9525">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8</xdr:col>
      <xdr:colOff>29938</xdr:colOff>
      <xdr:row>27</xdr:row>
      <xdr:rowOff>89807</xdr:rowOff>
    </xdr:from>
    <xdr:to>
      <xdr:col>9</xdr:col>
      <xdr:colOff>213866</xdr:colOff>
      <xdr:row>27</xdr:row>
      <xdr:rowOff>318872</xdr:rowOff>
    </xdr:to>
    <xdr:sp macro="" textlink="">
      <xdr:nvSpPr>
        <xdr:cNvPr id="4" name="円/楕円 8"/>
        <xdr:cNvSpPr/>
      </xdr:nvSpPr>
      <xdr:spPr>
        <a:xfrm>
          <a:off x="1468213" y="7528832"/>
          <a:ext cx="250603" cy="229065"/>
        </a:xfrm>
        <a:prstGeom prst="ellipse">
          <a:avLst/>
        </a:prstGeom>
        <a:noFill/>
        <a:ln w="9525">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26</xdr:col>
      <xdr:colOff>204109</xdr:colOff>
      <xdr:row>3</xdr:row>
      <xdr:rowOff>197304</xdr:rowOff>
    </xdr:from>
    <xdr:to>
      <xdr:col>26</xdr:col>
      <xdr:colOff>232684</xdr:colOff>
      <xdr:row>6</xdr:row>
      <xdr:rowOff>1361</xdr:rowOff>
    </xdr:to>
    <xdr:cxnSp macro="">
      <xdr:nvCxnSpPr>
        <xdr:cNvPr id="5" name="直線矢印コネクタ 4"/>
        <xdr:cNvCxnSpPr/>
      </xdr:nvCxnSpPr>
      <xdr:spPr>
        <a:xfrm flipH="1">
          <a:off x="5566684" y="864054"/>
          <a:ext cx="28575" cy="547007"/>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159205</xdr:colOff>
      <xdr:row>11</xdr:row>
      <xdr:rowOff>100693</xdr:rowOff>
    </xdr:from>
    <xdr:to>
      <xdr:col>6</xdr:col>
      <xdr:colOff>251052</xdr:colOff>
      <xdr:row>12</xdr:row>
      <xdr:rowOff>182336</xdr:rowOff>
    </xdr:to>
    <xdr:cxnSp macro="">
      <xdr:nvCxnSpPr>
        <xdr:cNvPr id="6" name="直線矢印コネクタ 5"/>
        <xdr:cNvCxnSpPr/>
      </xdr:nvCxnSpPr>
      <xdr:spPr>
        <a:xfrm flipH="1">
          <a:off x="1273630" y="2815318"/>
          <a:ext cx="91847" cy="395968"/>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31977</xdr:colOff>
      <xdr:row>11</xdr:row>
      <xdr:rowOff>72118</xdr:rowOff>
    </xdr:from>
    <xdr:to>
      <xdr:col>16</xdr:col>
      <xdr:colOff>57152</xdr:colOff>
      <xdr:row>12</xdr:row>
      <xdr:rowOff>137432</xdr:rowOff>
    </xdr:to>
    <xdr:cxnSp macro="">
      <xdr:nvCxnSpPr>
        <xdr:cNvPr id="7" name="直線矢印コネクタ 6"/>
        <xdr:cNvCxnSpPr/>
      </xdr:nvCxnSpPr>
      <xdr:spPr>
        <a:xfrm>
          <a:off x="1470252" y="2786743"/>
          <a:ext cx="1625375" cy="379639"/>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107498</xdr:colOff>
      <xdr:row>33</xdr:row>
      <xdr:rowOff>9524</xdr:rowOff>
    </xdr:from>
    <xdr:to>
      <xdr:col>30</xdr:col>
      <xdr:colOff>35381</xdr:colOff>
      <xdr:row>35</xdr:row>
      <xdr:rowOff>48986</xdr:rowOff>
    </xdr:to>
    <xdr:sp macro="" textlink="">
      <xdr:nvSpPr>
        <xdr:cNvPr id="8" name="テキスト ボックス 7"/>
        <xdr:cNvSpPr txBox="1"/>
      </xdr:nvSpPr>
      <xdr:spPr>
        <a:xfrm>
          <a:off x="4965248" y="9201149"/>
          <a:ext cx="1661433" cy="5157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払込証明書を付けたものをコピーしてください</a:t>
          </a:r>
        </a:p>
      </xdr:txBody>
    </xdr:sp>
    <xdr:clientData/>
  </xdr:twoCellAnchor>
  <xdr:twoCellAnchor>
    <xdr:from>
      <xdr:col>21</xdr:col>
      <xdr:colOff>200025</xdr:colOff>
      <xdr:row>33</xdr:row>
      <xdr:rowOff>228600</xdr:rowOff>
    </xdr:from>
    <xdr:to>
      <xdr:col>25</xdr:col>
      <xdr:colOff>107498</xdr:colOff>
      <xdr:row>34</xdr:row>
      <xdr:rowOff>29255</xdr:rowOff>
    </xdr:to>
    <xdr:cxnSp macro="">
      <xdr:nvCxnSpPr>
        <xdr:cNvPr id="9" name="直線矢印コネクタ 8"/>
        <xdr:cNvCxnSpPr>
          <a:stCxn id="8" idx="1"/>
        </xdr:cNvCxnSpPr>
      </xdr:nvCxnSpPr>
      <xdr:spPr>
        <a:xfrm flipH="1" flipV="1">
          <a:off x="4286250" y="9420225"/>
          <a:ext cx="678998" cy="38780"/>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28575</xdr:colOff>
      <xdr:row>36</xdr:row>
      <xdr:rowOff>114300</xdr:rowOff>
    </xdr:from>
    <xdr:to>
      <xdr:col>25</xdr:col>
      <xdr:colOff>205470</xdr:colOff>
      <xdr:row>36</xdr:row>
      <xdr:rowOff>183696</xdr:rowOff>
    </xdr:to>
    <xdr:cxnSp macro="">
      <xdr:nvCxnSpPr>
        <xdr:cNvPr id="10" name="直線矢印コネクタ 9"/>
        <xdr:cNvCxnSpPr>
          <a:stCxn id="11" idx="1"/>
        </xdr:cNvCxnSpPr>
      </xdr:nvCxnSpPr>
      <xdr:spPr>
        <a:xfrm flipH="1" flipV="1">
          <a:off x="4505325" y="10020300"/>
          <a:ext cx="557895" cy="69396"/>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205470</xdr:colOff>
      <xdr:row>35</xdr:row>
      <xdr:rowOff>119742</xdr:rowOff>
    </xdr:from>
    <xdr:to>
      <xdr:col>28</xdr:col>
      <xdr:colOff>166009</xdr:colOff>
      <xdr:row>38</xdr:row>
      <xdr:rowOff>9525</xdr:rowOff>
    </xdr:to>
    <xdr:sp macro="" textlink="">
      <xdr:nvSpPr>
        <xdr:cNvPr id="11" name="テキスト ボックス 10"/>
        <xdr:cNvSpPr txBox="1"/>
      </xdr:nvSpPr>
      <xdr:spPr>
        <a:xfrm>
          <a:off x="5063220" y="9787617"/>
          <a:ext cx="1446439" cy="60415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チェックリストを添付してください</a:t>
          </a:r>
        </a:p>
      </xdr:txBody>
    </xdr:sp>
    <xdr:clientData/>
  </xdr:twoCellAnchor>
  <xdr:twoCellAnchor>
    <xdr:from>
      <xdr:col>2</xdr:col>
      <xdr:colOff>19050</xdr:colOff>
      <xdr:row>39</xdr:row>
      <xdr:rowOff>16328</xdr:rowOff>
    </xdr:from>
    <xdr:to>
      <xdr:col>25</xdr:col>
      <xdr:colOff>47625</xdr:colOff>
      <xdr:row>41</xdr:row>
      <xdr:rowOff>87086</xdr:rowOff>
    </xdr:to>
    <xdr:sp macro="" textlink="">
      <xdr:nvSpPr>
        <xdr:cNvPr id="12" name="テキスト ボックス 11"/>
        <xdr:cNvSpPr txBox="1"/>
      </xdr:nvSpPr>
      <xdr:spPr>
        <a:xfrm>
          <a:off x="209550" y="10636703"/>
          <a:ext cx="4695825" cy="56605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3333FF"/>
              </a:solidFill>
            </a:rPr>
            <a:t>青字部分は交付申請書と同じ内容を記入してください</a:t>
          </a:r>
          <a:endParaRPr kumimoji="1" lang="en-US" altLang="ja-JP" sz="1100">
            <a:solidFill>
              <a:srgbClr val="3333FF"/>
            </a:solidFill>
          </a:endParaRPr>
        </a:p>
        <a:p>
          <a:pPr algn="l"/>
          <a:r>
            <a:rPr kumimoji="1" lang="en-US" altLang="ja-JP" sz="1100">
              <a:solidFill>
                <a:srgbClr val="3333FF"/>
              </a:solidFill>
            </a:rPr>
            <a:t>※</a:t>
          </a:r>
          <a:r>
            <a:rPr kumimoji="1" lang="ja-JP" altLang="en-US" sz="1100">
              <a:solidFill>
                <a:srgbClr val="3333FF"/>
              </a:solidFill>
            </a:rPr>
            <a:t>変更承認申請書で変更した部分は変更後の内容に変えてください</a:t>
          </a:r>
        </a:p>
      </xdr:txBody>
    </xdr:sp>
    <xdr:clientData/>
  </xdr:twoCellAnchor>
  <xdr:twoCellAnchor>
    <xdr:from>
      <xdr:col>21</xdr:col>
      <xdr:colOff>314327</xdr:colOff>
      <xdr:row>2</xdr:row>
      <xdr:rowOff>142875</xdr:rowOff>
    </xdr:from>
    <xdr:to>
      <xdr:col>28</xdr:col>
      <xdr:colOff>87088</xdr:colOff>
      <xdr:row>3</xdr:row>
      <xdr:rowOff>235404</xdr:rowOff>
    </xdr:to>
    <xdr:sp macro="" textlink="">
      <xdr:nvSpPr>
        <xdr:cNvPr id="13" name="テキスト ボックス 12"/>
        <xdr:cNvSpPr txBox="1"/>
      </xdr:nvSpPr>
      <xdr:spPr>
        <a:xfrm>
          <a:off x="4400552" y="561975"/>
          <a:ext cx="2030186" cy="34017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役場に報告書を提出する日</a:t>
          </a:r>
        </a:p>
      </xdr:txBody>
    </xdr:sp>
    <xdr:clientData/>
  </xdr:twoCellAnchor>
  <xdr:twoCellAnchor>
    <xdr:from>
      <xdr:col>25</xdr:col>
      <xdr:colOff>19050</xdr:colOff>
      <xdr:row>9</xdr:row>
      <xdr:rowOff>38100</xdr:rowOff>
    </xdr:from>
    <xdr:to>
      <xdr:col>25</xdr:col>
      <xdr:colOff>23135</xdr:colOff>
      <xdr:row>10</xdr:row>
      <xdr:rowOff>66675</xdr:rowOff>
    </xdr:to>
    <xdr:cxnSp macro="">
      <xdr:nvCxnSpPr>
        <xdr:cNvPr id="14" name="直線矢印コネクタ 13"/>
        <xdr:cNvCxnSpPr/>
      </xdr:nvCxnSpPr>
      <xdr:spPr>
        <a:xfrm flipH="1">
          <a:off x="4876800" y="2190750"/>
          <a:ext cx="4085" cy="276225"/>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277588</xdr:colOff>
      <xdr:row>33</xdr:row>
      <xdr:rowOff>16329</xdr:rowOff>
    </xdr:from>
    <xdr:to>
      <xdr:col>21</xdr:col>
      <xdr:colOff>23134</xdr:colOff>
      <xdr:row>34</xdr:row>
      <xdr:rowOff>185057</xdr:rowOff>
    </xdr:to>
    <xdr:sp macro="" textlink="">
      <xdr:nvSpPr>
        <xdr:cNvPr id="15" name="右中かっこ 14"/>
        <xdr:cNvSpPr/>
      </xdr:nvSpPr>
      <xdr:spPr>
        <a:xfrm>
          <a:off x="3906613" y="9207954"/>
          <a:ext cx="202746" cy="406853"/>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19052</xdr:colOff>
      <xdr:row>7</xdr:row>
      <xdr:rowOff>46264</xdr:rowOff>
    </xdr:from>
    <xdr:to>
      <xdr:col>26</xdr:col>
      <xdr:colOff>470808</xdr:colOff>
      <xdr:row>9</xdr:row>
      <xdr:rowOff>85725</xdr:rowOff>
    </xdr:to>
    <xdr:sp macro="" textlink="">
      <xdr:nvSpPr>
        <xdr:cNvPr id="16" name="テキスト ボックス 15"/>
        <xdr:cNvSpPr txBox="1"/>
      </xdr:nvSpPr>
      <xdr:spPr>
        <a:xfrm>
          <a:off x="4038602" y="1703614"/>
          <a:ext cx="1794781" cy="5347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新築に転居する場合は転居後の住所を記入</a:t>
          </a:r>
        </a:p>
      </xdr:txBody>
    </xdr:sp>
    <xdr:clientData/>
  </xdr:twoCellAnchor>
  <xdr:twoCellAnchor>
    <xdr:from>
      <xdr:col>3</xdr:col>
      <xdr:colOff>103414</xdr:colOff>
      <xdr:row>10</xdr:row>
      <xdr:rowOff>92529</xdr:rowOff>
    </xdr:from>
    <xdr:to>
      <xdr:col>13</xdr:col>
      <xdr:colOff>4082</xdr:colOff>
      <xdr:row>11</xdr:row>
      <xdr:rowOff>100693</xdr:rowOff>
    </xdr:to>
    <xdr:sp macro="" textlink="">
      <xdr:nvSpPr>
        <xdr:cNvPr id="17" name="テキスト ボックス 16"/>
        <xdr:cNvSpPr txBox="1"/>
      </xdr:nvSpPr>
      <xdr:spPr>
        <a:xfrm>
          <a:off x="512989" y="2492829"/>
          <a:ext cx="1700893" cy="32248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交付決定通知書を参照</a:t>
          </a:r>
        </a:p>
      </xdr:txBody>
    </xdr:sp>
    <xdr:clientData/>
  </xdr:twoCellAnchor>
  <xdr:twoCellAnchor>
    <xdr:from>
      <xdr:col>18</xdr:col>
      <xdr:colOff>296638</xdr:colOff>
      <xdr:row>26</xdr:row>
      <xdr:rowOff>80282</xdr:rowOff>
    </xdr:from>
    <xdr:to>
      <xdr:col>21</xdr:col>
      <xdr:colOff>90041</xdr:colOff>
      <xdr:row>26</xdr:row>
      <xdr:rowOff>309347</xdr:rowOff>
    </xdr:to>
    <xdr:sp macro="" textlink="">
      <xdr:nvSpPr>
        <xdr:cNvPr id="18" name="円/楕円 8"/>
        <xdr:cNvSpPr/>
      </xdr:nvSpPr>
      <xdr:spPr>
        <a:xfrm>
          <a:off x="3925663" y="7138307"/>
          <a:ext cx="250603" cy="229065"/>
        </a:xfrm>
        <a:prstGeom prst="ellipse">
          <a:avLst/>
        </a:prstGeom>
        <a:noFill/>
        <a:ln w="9525">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17</xdr:col>
      <xdr:colOff>266700</xdr:colOff>
      <xdr:row>24</xdr:row>
      <xdr:rowOff>85725</xdr:rowOff>
    </xdr:from>
    <xdr:to>
      <xdr:col>18</xdr:col>
      <xdr:colOff>193453</xdr:colOff>
      <xdr:row>24</xdr:row>
      <xdr:rowOff>314790</xdr:rowOff>
    </xdr:to>
    <xdr:sp macro="" textlink="">
      <xdr:nvSpPr>
        <xdr:cNvPr id="19" name="円/楕円 8"/>
        <xdr:cNvSpPr/>
      </xdr:nvSpPr>
      <xdr:spPr>
        <a:xfrm>
          <a:off x="3571875" y="6381750"/>
          <a:ext cx="250603" cy="229065"/>
        </a:xfrm>
        <a:prstGeom prst="ellipse">
          <a:avLst/>
        </a:prstGeom>
        <a:noFill/>
        <a:ln w="9525">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1466618</xdr:colOff>
      <xdr:row>9</xdr:row>
      <xdr:rowOff>95250</xdr:rowOff>
    </xdr:from>
    <xdr:to>
      <xdr:col>20</xdr:col>
      <xdr:colOff>142875</xdr:colOff>
      <xdr:row>9</xdr:row>
      <xdr:rowOff>237660</xdr:rowOff>
    </xdr:to>
    <xdr:sp macro="" textlink="">
      <xdr:nvSpPr>
        <xdr:cNvPr id="2" name="円/楕円 1"/>
        <xdr:cNvSpPr/>
      </xdr:nvSpPr>
      <xdr:spPr>
        <a:xfrm>
          <a:off x="6200543" y="2324100"/>
          <a:ext cx="152632" cy="14241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13</xdr:row>
      <xdr:rowOff>9525</xdr:rowOff>
    </xdr:from>
    <xdr:to>
      <xdr:col>6</xdr:col>
      <xdr:colOff>76200</xdr:colOff>
      <xdr:row>14</xdr:row>
      <xdr:rowOff>85725</xdr:rowOff>
    </xdr:to>
    <xdr:sp macro="" textlink="">
      <xdr:nvSpPr>
        <xdr:cNvPr id="3" name="テキスト ボックス 2"/>
        <xdr:cNvSpPr txBox="1"/>
      </xdr:nvSpPr>
      <xdr:spPr>
        <a:xfrm>
          <a:off x="0" y="3228975"/>
          <a:ext cx="1704975" cy="3238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交付決定通知書を参照</a:t>
          </a:r>
        </a:p>
      </xdr:txBody>
    </xdr:sp>
    <xdr:clientData/>
  </xdr:twoCellAnchor>
  <xdr:twoCellAnchor>
    <xdr:from>
      <xdr:col>3</xdr:col>
      <xdr:colOff>538163</xdr:colOff>
      <xdr:row>14</xdr:row>
      <xdr:rowOff>85725</xdr:rowOff>
    </xdr:from>
    <xdr:to>
      <xdr:col>3</xdr:col>
      <xdr:colOff>561975</xdr:colOff>
      <xdr:row>15</xdr:row>
      <xdr:rowOff>66675</xdr:rowOff>
    </xdr:to>
    <xdr:cxnSp macro="">
      <xdr:nvCxnSpPr>
        <xdr:cNvPr id="4" name="直線矢印コネクタ 3"/>
        <xdr:cNvCxnSpPr>
          <a:stCxn id="3" idx="2"/>
        </xdr:cNvCxnSpPr>
      </xdr:nvCxnSpPr>
      <xdr:spPr>
        <a:xfrm>
          <a:off x="852488" y="3552825"/>
          <a:ext cx="23812" cy="228600"/>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76200</xdr:colOff>
      <xdr:row>13</xdr:row>
      <xdr:rowOff>171450</xdr:rowOff>
    </xdr:from>
    <xdr:to>
      <xdr:col>11</xdr:col>
      <xdr:colOff>0</xdr:colOff>
      <xdr:row>15</xdr:row>
      <xdr:rowOff>9525</xdr:rowOff>
    </xdr:to>
    <xdr:cxnSp macro="">
      <xdr:nvCxnSpPr>
        <xdr:cNvPr id="5" name="直線矢印コネクタ 4"/>
        <xdr:cNvCxnSpPr>
          <a:stCxn id="3" idx="3"/>
        </xdr:cNvCxnSpPr>
      </xdr:nvCxnSpPr>
      <xdr:spPr>
        <a:xfrm>
          <a:off x="1704975" y="3390900"/>
          <a:ext cx="1295400" cy="333375"/>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771526</xdr:colOff>
      <xdr:row>27</xdr:row>
      <xdr:rowOff>57150</xdr:rowOff>
    </xdr:from>
    <xdr:to>
      <xdr:col>12</xdr:col>
      <xdr:colOff>123826</xdr:colOff>
      <xdr:row>28</xdr:row>
      <xdr:rowOff>57150</xdr:rowOff>
    </xdr:to>
    <xdr:sp macro="" textlink="">
      <xdr:nvSpPr>
        <xdr:cNvPr id="6" name="円/楕円 13"/>
        <xdr:cNvSpPr/>
      </xdr:nvSpPr>
      <xdr:spPr>
        <a:xfrm>
          <a:off x="2943226" y="7010400"/>
          <a:ext cx="457200" cy="31432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66674</xdr:colOff>
      <xdr:row>2</xdr:row>
      <xdr:rowOff>219075</xdr:rowOff>
    </xdr:from>
    <xdr:to>
      <xdr:col>15</xdr:col>
      <xdr:colOff>123825</xdr:colOff>
      <xdr:row>5</xdr:row>
      <xdr:rowOff>76200</xdr:rowOff>
    </xdr:to>
    <xdr:sp macro="" textlink="">
      <xdr:nvSpPr>
        <xdr:cNvPr id="7" name="テキスト ボックス 6"/>
        <xdr:cNvSpPr txBox="1"/>
      </xdr:nvSpPr>
      <xdr:spPr>
        <a:xfrm>
          <a:off x="1819274" y="714375"/>
          <a:ext cx="2266951" cy="6000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u="sng">
              <a:solidFill>
                <a:srgbClr val="FF0000"/>
              </a:solidFill>
            </a:rPr>
            <a:t>交付確定通知日</a:t>
          </a:r>
          <a:r>
            <a:rPr kumimoji="1" lang="ja-JP" altLang="en-US" sz="1100">
              <a:solidFill>
                <a:srgbClr val="FF0000"/>
              </a:solidFill>
            </a:rPr>
            <a:t>以降の日</a:t>
          </a:r>
          <a:endParaRPr kumimoji="1" lang="en-US" altLang="ja-JP" sz="1100">
            <a:solidFill>
              <a:srgbClr val="FF0000"/>
            </a:solidFill>
          </a:endParaRPr>
        </a:p>
        <a:p>
          <a:pPr algn="ctr"/>
          <a:r>
            <a:rPr kumimoji="1" lang="en-US" altLang="ja-JP" sz="1100">
              <a:solidFill>
                <a:srgbClr val="FF0000"/>
              </a:solidFill>
            </a:rPr>
            <a:t>※</a:t>
          </a:r>
          <a:r>
            <a:rPr kumimoji="1" lang="ja-JP" altLang="en-US" sz="1100">
              <a:solidFill>
                <a:srgbClr val="FF0000"/>
              </a:solidFill>
            </a:rPr>
            <a:t>空白のままでもかまいません</a:t>
          </a:r>
          <a:endParaRPr kumimoji="1" lang="en-US" altLang="ja-JP" sz="1100">
            <a:solidFill>
              <a:srgbClr val="FF0000"/>
            </a:solidFill>
          </a:endParaRPr>
        </a:p>
      </xdr:txBody>
    </xdr:sp>
    <xdr:clientData/>
  </xdr:twoCellAnchor>
  <xdr:twoCellAnchor>
    <xdr:from>
      <xdr:col>15</xdr:col>
      <xdr:colOff>123825</xdr:colOff>
      <xdr:row>4</xdr:row>
      <xdr:rowOff>23813</xdr:rowOff>
    </xdr:from>
    <xdr:to>
      <xdr:col>17</xdr:col>
      <xdr:colOff>142875</xdr:colOff>
      <xdr:row>4</xdr:row>
      <xdr:rowOff>142875</xdr:rowOff>
    </xdr:to>
    <xdr:cxnSp macro="">
      <xdr:nvCxnSpPr>
        <xdr:cNvPr id="8" name="直線矢印コネクタ 7"/>
        <xdr:cNvCxnSpPr>
          <a:stCxn id="7" idx="3"/>
        </xdr:cNvCxnSpPr>
      </xdr:nvCxnSpPr>
      <xdr:spPr>
        <a:xfrm>
          <a:off x="4086225" y="1014413"/>
          <a:ext cx="476250" cy="119062"/>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323849</xdr:colOff>
      <xdr:row>22</xdr:row>
      <xdr:rowOff>200026</xdr:rowOff>
    </xdr:from>
    <xdr:to>
      <xdr:col>19</xdr:col>
      <xdr:colOff>561975</xdr:colOff>
      <xdr:row>24</xdr:row>
      <xdr:rowOff>19051</xdr:rowOff>
    </xdr:to>
    <xdr:sp macro="" textlink="">
      <xdr:nvSpPr>
        <xdr:cNvPr id="9" name="テキスト ボックス 8"/>
        <xdr:cNvSpPr txBox="1"/>
      </xdr:nvSpPr>
      <xdr:spPr>
        <a:xfrm>
          <a:off x="4286249" y="5648326"/>
          <a:ext cx="1009651" cy="381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交付決定額</a:t>
          </a:r>
          <a:endParaRPr kumimoji="1" lang="en-US" altLang="ja-JP" sz="1100">
            <a:solidFill>
              <a:srgbClr val="FF0000"/>
            </a:solidFill>
          </a:endParaRPr>
        </a:p>
      </xdr:txBody>
    </xdr:sp>
    <xdr:clientData/>
  </xdr:twoCellAnchor>
  <xdr:twoCellAnchor>
    <xdr:from>
      <xdr:col>13</xdr:col>
      <xdr:colOff>28575</xdr:colOff>
      <xdr:row>23</xdr:row>
      <xdr:rowOff>142876</xdr:rowOff>
    </xdr:from>
    <xdr:to>
      <xdr:col>15</xdr:col>
      <xdr:colOff>323849</xdr:colOff>
      <xdr:row>23</xdr:row>
      <xdr:rowOff>238125</xdr:rowOff>
    </xdr:to>
    <xdr:cxnSp macro="">
      <xdr:nvCxnSpPr>
        <xdr:cNvPr id="10" name="直線矢印コネクタ 9"/>
        <xdr:cNvCxnSpPr>
          <a:stCxn id="9" idx="1"/>
        </xdr:cNvCxnSpPr>
      </xdr:nvCxnSpPr>
      <xdr:spPr>
        <a:xfrm flipH="1">
          <a:off x="3533775" y="5838826"/>
          <a:ext cx="752474" cy="95249"/>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266699</xdr:colOff>
      <xdr:row>24</xdr:row>
      <xdr:rowOff>304801</xdr:rowOff>
    </xdr:from>
    <xdr:to>
      <xdr:col>20</xdr:col>
      <xdr:colOff>47625</xdr:colOff>
      <xdr:row>26</xdr:row>
      <xdr:rowOff>190501</xdr:rowOff>
    </xdr:to>
    <xdr:sp macro="" textlink="">
      <xdr:nvSpPr>
        <xdr:cNvPr id="11" name="テキスト ボックス 10"/>
        <xdr:cNvSpPr txBox="1"/>
      </xdr:nvSpPr>
      <xdr:spPr>
        <a:xfrm>
          <a:off x="3771899" y="6315076"/>
          <a:ext cx="2486026" cy="5143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交付申請者以外の人の口座に入金する場合は、委任状が必要です</a:t>
          </a:r>
          <a:endParaRPr kumimoji="1" lang="en-US" altLang="ja-JP" sz="1100">
            <a:solidFill>
              <a:srgbClr val="FF0000"/>
            </a:solidFill>
          </a:endParaRPr>
        </a:p>
      </xdr:txBody>
    </xdr:sp>
    <xdr:clientData/>
  </xdr:twoCellAnchor>
  <xdr:twoCellAnchor>
    <xdr:from>
      <xdr:col>11</xdr:col>
      <xdr:colOff>19050</xdr:colOff>
      <xdr:row>25</xdr:row>
      <xdr:rowOff>247651</xdr:rowOff>
    </xdr:from>
    <xdr:to>
      <xdr:col>13</xdr:col>
      <xdr:colOff>266699</xdr:colOff>
      <xdr:row>26</xdr:row>
      <xdr:rowOff>123824</xdr:rowOff>
    </xdr:to>
    <xdr:cxnSp macro="">
      <xdr:nvCxnSpPr>
        <xdr:cNvPr id="12" name="直線矢印コネクタ 11"/>
        <xdr:cNvCxnSpPr>
          <a:stCxn id="11" idx="1"/>
        </xdr:cNvCxnSpPr>
      </xdr:nvCxnSpPr>
      <xdr:spPr>
        <a:xfrm flipH="1">
          <a:off x="3019425" y="6572251"/>
          <a:ext cx="752474" cy="190498"/>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8</xdr:row>
      <xdr:rowOff>228601</xdr:rowOff>
    </xdr:from>
    <xdr:to>
      <xdr:col>10</xdr:col>
      <xdr:colOff>704851</xdr:colOff>
      <xdr:row>10</xdr:row>
      <xdr:rowOff>57151</xdr:rowOff>
    </xdr:to>
    <xdr:sp macro="" textlink="">
      <xdr:nvSpPr>
        <xdr:cNvPr id="13" name="テキスト ボックス 12"/>
        <xdr:cNvSpPr txBox="1"/>
      </xdr:nvSpPr>
      <xdr:spPr>
        <a:xfrm>
          <a:off x="1762125" y="2209801"/>
          <a:ext cx="1114426" cy="3238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交付申請者名</a:t>
          </a:r>
          <a:endParaRPr kumimoji="1" lang="en-US" altLang="ja-JP" sz="1100">
            <a:solidFill>
              <a:srgbClr val="FF0000"/>
            </a:solidFill>
          </a:endParaRPr>
        </a:p>
      </xdr:txBody>
    </xdr:sp>
    <xdr:clientData/>
  </xdr:twoCellAnchor>
  <xdr:twoCellAnchor>
    <xdr:from>
      <xdr:col>10</xdr:col>
      <xdr:colOff>704851</xdr:colOff>
      <xdr:row>9</xdr:row>
      <xdr:rowOff>142876</xdr:rowOff>
    </xdr:from>
    <xdr:to>
      <xdr:col>12</xdr:col>
      <xdr:colOff>152400</xdr:colOff>
      <xdr:row>9</xdr:row>
      <xdr:rowOff>180975</xdr:rowOff>
    </xdr:to>
    <xdr:cxnSp macro="">
      <xdr:nvCxnSpPr>
        <xdr:cNvPr id="14" name="直線矢印コネクタ 13"/>
        <xdr:cNvCxnSpPr>
          <a:stCxn id="13" idx="3"/>
        </xdr:cNvCxnSpPr>
      </xdr:nvCxnSpPr>
      <xdr:spPr>
        <a:xfrm>
          <a:off x="2876551" y="2371726"/>
          <a:ext cx="552449" cy="38099"/>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31</xdr:row>
      <xdr:rowOff>142875</xdr:rowOff>
    </xdr:from>
    <xdr:to>
      <xdr:col>19</xdr:col>
      <xdr:colOff>72118</xdr:colOff>
      <xdr:row>36</xdr:row>
      <xdr:rowOff>1361</xdr:rowOff>
    </xdr:to>
    <xdr:sp macro="" textlink="">
      <xdr:nvSpPr>
        <xdr:cNvPr id="15" name="正方形/長方形 14"/>
        <xdr:cNvSpPr/>
      </xdr:nvSpPr>
      <xdr:spPr>
        <a:xfrm>
          <a:off x="1028700" y="8353425"/>
          <a:ext cx="3777343" cy="1430111"/>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rgbClr val="FF0000"/>
            </a:solidFill>
          </a:endParaRPr>
        </a:p>
      </xdr:txBody>
    </xdr:sp>
    <xdr:clientData/>
  </xdr:twoCellAnchor>
  <xdr:twoCellAnchor>
    <xdr:from>
      <xdr:col>13</xdr:col>
      <xdr:colOff>249010</xdr:colOff>
      <xdr:row>32</xdr:row>
      <xdr:rowOff>289831</xdr:rowOff>
    </xdr:from>
    <xdr:to>
      <xdr:col>17</xdr:col>
      <xdr:colOff>144235</xdr:colOff>
      <xdr:row>34</xdr:row>
      <xdr:rowOff>112938</xdr:rowOff>
    </xdr:to>
    <xdr:sp macro="" textlink="">
      <xdr:nvSpPr>
        <xdr:cNvPr id="16" name="フローチャート : 記憶データ 8"/>
        <xdr:cNvSpPr/>
      </xdr:nvSpPr>
      <xdr:spPr>
        <a:xfrm>
          <a:off x="3754210" y="8814706"/>
          <a:ext cx="809625" cy="451757"/>
        </a:xfrm>
        <a:prstGeom prst="flowChartOnlineStorag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rgbClr val="FF0000"/>
            </a:solidFill>
          </a:endParaRPr>
        </a:p>
      </xdr:txBody>
    </xdr:sp>
    <xdr:clientData/>
  </xdr:twoCellAnchor>
  <xdr:twoCellAnchor>
    <xdr:from>
      <xdr:col>13</xdr:col>
      <xdr:colOff>180976</xdr:colOff>
      <xdr:row>34</xdr:row>
      <xdr:rowOff>106135</xdr:rowOff>
    </xdr:from>
    <xdr:to>
      <xdr:col>17</xdr:col>
      <xdr:colOff>123825</xdr:colOff>
      <xdr:row>35</xdr:row>
      <xdr:rowOff>121103</xdr:rowOff>
    </xdr:to>
    <xdr:sp macro="" textlink="">
      <xdr:nvSpPr>
        <xdr:cNvPr id="17" name="フローチャート: データ 16"/>
        <xdr:cNvSpPr/>
      </xdr:nvSpPr>
      <xdr:spPr>
        <a:xfrm>
          <a:off x="3686176" y="9259660"/>
          <a:ext cx="857249" cy="329293"/>
        </a:xfrm>
        <a:prstGeom prst="flowChartInputOutpu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rgbClr val="FF0000"/>
            </a:solidFill>
          </a:endParaRPr>
        </a:p>
      </xdr:txBody>
    </xdr:sp>
    <xdr:clientData/>
  </xdr:twoCellAnchor>
  <xdr:twoCellAnchor>
    <xdr:from>
      <xdr:col>4</xdr:col>
      <xdr:colOff>57150</xdr:colOff>
      <xdr:row>31</xdr:row>
      <xdr:rowOff>231321</xdr:rowOff>
    </xdr:from>
    <xdr:to>
      <xdr:col>13</xdr:col>
      <xdr:colOff>166007</xdr:colOff>
      <xdr:row>35</xdr:row>
      <xdr:rowOff>14968</xdr:rowOff>
    </xdr:to>
    <xdr:sp macro="" textlink="">
      <xdr:nvSpPr>
        <xdr:cNvPr id="18" name="テキスト ボックス 17"/>
        <xdr:cNvSpPr txBox="1"/>
      </xdr:nvSpPr>
      <xdr:spPr>
        <a:xfrm>
          <a:off x="1076325" y="8441871"/>
          <a:ext cx="2594882" cy="10409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latin typeface="+mn-lt"/>
              <a:ea typeface="+mn-ea"/>
              <a:cs typeface="+mn-cs"/>
            </a:rPr>
            <a:t>ゆうちょ銀行に振込みを依頼する場合は、表紙をめくったところに銀行名</a:t>
          </a:r>
          <a:r>
            <a:rPr kumimoji="1" lang="ja-JP" altLang="en-US" sz="1100">
              <a:solidFill>
                <a:srgbClr val="FF0000"/>
              </a:solidFill>
              <a:latin typeface="+mn-lt"/>
              <a:ea typeface="+mn-ea"/>
              <a:cs typeface="+mn-cs"/>
            </a:rPr>
            <a:t>・支店名・口座番号</a:t>
          </a:r>
          <a:r>
            <a:rPr kumimoji="1" lang="ja-JP" altLang="ja-JP" sz="1100">
              <a:solidFill>
                <a:srgbClr val="FF0000"/>
              </a:solidFill>
              <a:latin typeface="+mn-lt"/>
              <a:ea typeface="+mn-ea"/>
              <a:cs typeface="+mn-cs"/>
            </a:rPr>
            <a:t>が書かれているので、</a:t>
          </a:r>
          <a:r>
            <a:rPr kumimoji="1" lang="ja-JP" altLang="en-US" sz="1100">
              <a:solidFill>
                <a:srgbClr val="FF0000"/>
              </a:solidFill>
              <a:latin typeface="+mn-lt"/>
              <a:ea typeface="+mn-ea"/>
              <a:cs typeface="+mn-cs"/>
            </a:rPr>
            <a:t>そちらを記入してください</a:t>
          </a:r>
          <a:endParaRPr lang="ja-JP" altLang="ja-JP">
            <a:solidFill>
              <a:srgbClr val="FF0000"/>
            </a:solidFill>
          </a:endParaRPr>
        </a:p>
        <a:p>
          <a:endParaRPr kumimoji="1" lang="ja-JP" altLang="en-US" sz="1100">
            <a:solidFill>
              <a:srgbClr val="FF0000"/>
            </a:solidFill>
          </a:endParaRPr>
        </a:p>
      </xdr:txBody>
    </xdr:sp>
    <xdr:clientData/>
  </xdr:twoCellAnchor>
  <xdr:twoCellAnchor>
    <xdr:from>
      <xdr:col>11</xdr:col>
      <xdr:colOff>270782</xdr:colOff>
      <xdr:row>35</xdr:row>
      <xdr:rowOff>5443</xdr:rowOff>
    </xdr:from>
    <xdr:to>
      <xdr:col>13</xdr:col>
      <xdr:colOff>108857</xdr:colOff>
      <xdr:row>35</xdr:row>
      <xdr:rowOff>5443</xdr:rowOff>
    </xdr:to>
    <xdr:cxnSp macro="">
      <xdr:nvCxnSpPr>
        <xdr:cNvPr id="19" name="直線矢印コネクタ 18"/>
        <xdr:cNvCxnSpPr/>
      </xdr:nvCxnSpPr>
      <xdr:spPr>
        <a:xfrm>
          <a:off x="3271157" y="9473293"/>
          <a:ext cx="342900" cy="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401411</xdr:colOff>
      <xdr:row>34</xdr:row>
      <xdr:rowOff>174172</xdr:rowOff>
    </xdr:from>
    <xdr:to>
      <xdr:col>11</xdr:col>
      <xdr:colOff>232682</xdr:colOff>
      <xdr:row>35</xdr:row>
      <xdr:rowOff>151040</xdr:rowOff>
    </xdr:to>
    <xdr:sp macro="" textlink="">
      <xdr:nvSpPr>
        <xdr:cNvPr id="20" name="テキスト ボックス 19"/>
        <xdr:cNvSpPr txBox="1"/>
      </xdr:nvSpPr>
      <xdr:spPr>
        <a:xfrm>
          <a:off x="1420586" y="9327697"/>
          <a:ext cx="1812471" cy="29119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rgbClr val="FF0000"/>
              </a:solidFill>
            </a:rPr>
            <a:t>ここに記載されています</a:t>
          </a:r>
        </a:p>
      </xdr:txBody>
    </xdr:sp>
    <xdr:clientData/>
  </xdr:twoCellAnchor>
  <xdr:twoCellAnchor>
    <xdr:from>
      <xdr:col>13</xdr:col>
      <xdr:colOff>288471</xdr:colOff>
      <xdr:row>35</xdr:row>
      <xdr:rowOff>83003</xdr:rowOff>
    </xdr:from>
    <xdr:to>
      <xdr:col>15</xdr:col>
      <xdr:colOff>355146</xdr:colOff>
      <xdr:row>35</xdr:row>
      <xdr:rowOff>83003</xdr:rowOff>
    </xdr:to>
    <xdr:cxnSp macro="">
      <xdr:nvCxnSpPr>
        <xdr:cNvPr id="21" name="直線コネクタ 20"/>
        <xdr:cNvCxnSpPr/>
      </xdr:nvCxnSpPr>
      <xdr:spPr>
        <a:xfrm>
          <a:off x="3793671" y="9550853"/>
          <a:ext cx="523875" cy="0"/>
        </a:xfrm>
        <a:prstGeom prst="line">
          <a:avLst/>
        </a:prstGeom>
        <a:ln w="952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352425</xdr:colOff>
      <xdr:row>34</xdr:row>
      <xdr:rowOff>287110</xdr:rowOff>
    </xdr:from>
    <xdr:to>
      <xdr:col>16</xdr:col>
      <xdr:colOff>28575</xdr:colOff>
      <xdr:row>34</xdr:row>
      <xdr:rowOff>287110</xdr:rowOff>
    </xdr:to>
    <xdr:cxnSp macro="">
      <xdr:nvCxnSpPr>
        <xdr:cNvPr id="22" name="直線コネクタ 21"/>
        <xdr:cNvCxnSpPr/>
      </xdr:nvCxnSpPr>
      <xdr:spPr>
        <a:xfrm>
          <a:off x="3857625" y="9440635"/>
          <a:ext cx="523875" cy="0"/>
        </a:xfrm>
        <a:prstGeom prst="line">
          <a:avLst/>
        </a:prstGeom>
        <a:ln w="952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297764</xdr:colOff>
      <xdr:row>34</xdr:row>
      <xdr:rowOff>271911</xdr:rowOff>
    </xdr:from>
    <xdr:to>
      <xdr:col>13</xdr:col>
      <xdr:colOff>356739</xdr:colOff>
      <xdr:row>35</xdr:row>
      <xdr:rowOff>62827</xdr:rowOff>
    </xdr:to>
    <xdr:cxnSp macro="">
      <xdr:nvCxnSpPr>
        <xdr:cNvPr id="23" name="直線コネクタ 22"/>
        <xdr:cNvCxnSpPr/>
      </xdr:nvCxnSpPr>
      <xdr:spPr>
        <a:xfrm flipV="1">
          <a:off x="3802964" y="9425436"/>
          <a:ext cx="58975" cy="105241"/>
        </a:xfrm>
        <a:prstGeom prst="line">
          <a:avLst/>
        </a:prstGeom>
        <a:ln w="952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357503</xdr:colOff>
      <xdr:row>34</xdr:row>
      <xdr:rowOff>280275</xdr:rowOff>
    </xdr:from>
    <xdr:to>
      <xdr:col>16</xdr:col>
      <xdr:colOff>25953</xdr:colOff>
      <xdr:row>35</xdr:row>
      <xdr:rowOff>71191</xdr:rowOff>
    </xdr:to>
    <xdr:cxnSp macro="">
      <xdr:nvCxnSpPr>
        <xdr:cNvPr id="24" name="直線コネクタ 23"/>
        <xdr:cNvCxnSpPr/>
      </xdr:nvCxnSpPr>
      <xdr:spPr>
        <a:xfrm flipV="1">
          <a:off x="4319903" y="9433800"/>
          <a:ext cx="58975" cy="105241"/>
        </a:xfrm>
        <a:prstGeom prst="line">
          <a:avLst/>
        </a:prstGeom>
        <a:ln w="952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1152525</xdr:colOff>
      <xdr:row>6</xdr:row>
      <xdr:rowOff>190500</xdr:rowOff>
    </xdr:from>
    <xdr:to>
      <xdr:col>20</xdr:col>
      <xdr:colOff>47509</xdr:colOff>
      <xdr:row>9</xdr:row>
      <xdr:rowOff>38100</xdr:rowOff>
    </xdr:to>
    <xdr:cxnSp macro="">
      <xdr:nvCxnSpPr>
        <xdr:cNvPr id="25" name="直線矢印コネクタ 24"/>
        <xdr:cNvCxnSpPr/>
      </xdr:nvCxnSpPr>
      <xdr:spPr>
        <a:xfrm>
          <a:off x="5886450" y="1676400"/>
          <a:ext cx="371359" cy="590550"/>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238125</xdr:colOff>
      <xdr:row>5</xdr:row>
      <xdr:rowOff>142875</xdr:rowOff>
    </xdr:from>
    <xdr:to>
      <xdr:col>20</xdr:col>
      <xdr:colOff>104776</xdr:colOff>
      <xdr:row>6</xdr:row>
      <xdr:rowOff>219075</xdr:rowOff>
    </xdr:to>
    <xdr:sp macro="" textlink="">
      <xdr:nvSpPr>
        <xdr:cNvPr id="26" name="テキスト ボックス 25"/>
        <xdr:cNvSpPr txBox="1"/>
      </xdr:nvSpPr>
      <xdr:spPr>
        <a:xfrm>
          <a:off x="4972050" y="1381125"/>
          <a:ext cx="1343026" cy="3238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押印してください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266700</xdr:colOff>
      <xdr:row>9</xdr:row>
      <xdr:rowOff>57150</xdr:rowOff>
    </xdr:from>
    <xdr:to>
      <xdr:col>34</xdr:col>
      <xdr:colOff>9525</xdr:colOff>
      <xdr:row>10</xdr:row>
      <xdr:rowOff>85725</xdr:rowOff>
    </xdr:to>
    <xdr:sp macro="" textlink="">
      <xdr:nvSpPr>
        <xdr:cNvPr id="3" name="四角形吹き出し 2"/>
        <xdr:cNvSpPr/>
      </xdr:nvSpPr>
      <xdr:spPr>
        <a:xfrm>
          <a:off x="6838950" y="2352675"/>
          <a:ext cx="1504950" cy="342900"/>
        </a:xfrm>
        <a:prstGeom prst="wedgeRectCallout">
          <a:avLst>
            <a:gd name="adj1" fmla="val -60706"/>
            <a:gd name="adj2" fmla="val -19500"/>
          </a:avLst>
        </a:prstGeom>
        <a:solidFill>
          <a:srgbClr val="FF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ハンコはいりません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219075</xdr:colOff>
      <xdr:row>17</xdr:row>
      <xdr:rowOff>19050</xdr:rowOff>
    </xdr:from>
    <xdr:to>
      <xdr:col>27</xdr:col>
      <xdr:colOff>352425</xdr:colOff>
      <xdr:row>18</xdr:row>
      <xdr:rowOff>114300</xdr:rowOff>
    </xdr:to>
    <xdr:sp macro="" textlink="">
      <xdr:nvSpPr>
        <xdr:cNvPr id="3" name="四角形吹き出し 2"/>
        <xdr:cNvSpPr/>
      </xdr:nvSpPr>
      <xdr:spPr>
        <a:xfrm>
          <a:off x="6724650" y="7705725"/>
          <a:ext cx="1504950" cy="342900"/>
        </a:xfrm>
        <a:prstGeom prst="wedgeRectCallout">
          <a:avLst>
            <a:gd name="adj1" fmla="val -60706"/>
            <a:gd name="adj2" fmla="val -19500"/>
          </a:avLst>
        </a:prstGeom>
        <a:solidFill>
          <a:srgbClr val="FF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ハンコはいりません</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561975</xdr:colOff>
          <xdr:row>5</xdr:row>
          <xdr:rowOff>228600</xdr:rowOff>
        </xdr:from>
        <xdr:to>
          <xdr:col>14</xdr:col>
          <xdr:colOff>276225</xdr:colOff>
          <xdr:row>45</xdr:row>
          <xdr:rowOff>228600</xdr:rowOff>
        </xdr:to>
        <xdr:pic>
          <xdr:nvPicPr>
            <xdr:cNvPr id="3" name="図 2"/>
            <xdr:cNvPicPr>
              <a:picLocks noChangeAspect="1" noChangeArrowheads="1"/>
              <a:extLst>
                <a:ext uri="{84589F7E-364E-4C9E-8A38-B11213B215E9}">
                  <a14:cameraTool cellRange="$W$7:$AJ$46" spid="_x0000_s23652"/>
                </a:ext>
              </a:extLst>
            </xdr:cNvPicPr>
          </xdr:nvPicPr>
          <xdr:blipFill>
            <a:blip xmlns:r="http://schemas.openxmlformats.org/officeDocument/2006/relationships" r:embed="rId1"/>
            <a:srcRect/>
            <a:stretch>
              <a:fillRect/>
            </a:stretch>
          </xdr:blipFill>
          <xdr:spPr bwMode="auto">
            <a:xfrm>
              <a:off x="561975" y="1657350"/>
              <a:ext cx="4400550" cy="9039225"/>
            </a:xfrm>
            <a:prstGeom prst="rect">
              <a:avLst/>
            </a:prstGeom>
            <a:noFill/>
            <a:ln w="9525">
              <a:noFill/>
              <a:miter lim="800000"/>
              <a:headEnd/>
              <a:tailEnd/>
            </a:ln>
          </xdr:spPr>
        </xdr:pic>
        <xdr:clientData/>
      </xdr:twoCellAnchor>
    </mc:Choice>
    <mc:Fallback/>
  </mc:AlternateContent>
  <xdr:twoCellAnchor>
    <xdr:from>
      <xdr:col>22</xdr:col>
      <xdr:colOff>47625</xdr:colOff>
      <xdr:row>0</xdr:row>
      <xdr:rowOff>247650</xdr:rowOff>
    </xdr:from>
    <xdr:to>
      <xdr:col>32</xdr:col>
      <xdr:colOff>219075</xdr:colOff>
      <xdr:row>2</xdr:row>
      <xdr:rowOff>219075</xdr:rowOff>
    </xdr:to>
    <xdr:sp macro="" textlink="">
      <xdr:nvSpPr>
        <xdr:cNvPr id="4" name="テキスト ボックス 3"/>
        <xdr:cNvSpPr txBox="1"/>
      </xdr:nvSpPr>
      <xdr:spPr>
        <a:xfrm>
          <a:off x="7248525" y="247650"/>
          <a:ext cx="3314700" cy="6858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ysClr val="windowText" lastClr="000000"/>
              </a:solidFill>
            </a:rPr>
            <a:t>印刷に反映されるので、「○」を消さないでください！</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17</xdr:row>
          <xdr:rowOff>0</xdr:rowOff>
        </xdr:from>
        <xdr:to>
          <xdr:col>3</xdr:col>
          <xdr:colOff>28575</xdr:colOff>
          <xdr:row>20</xdr:row>
          <xdr:rowOff>0</xdr:rowOff>
        </xdr:to>
        <xdr:pic>
          <xdr:nvPicPr>
            <xdr:cNvPr id="3" name="図 2"/>
            <xdr:cNvPicPr>
              <a:picLocks noChangeAspect="1" noChangeArrowheads="1"/>
              <a:extLst>
                <a:ext uri="{84589F7E-364E-4C9E-8A38-B11213B215E9}">
                  <a14:cameraTool cellRange="$AF$18:$AF$20" spid="_x0000_s12445"/>
                </a:ext>
              </a:extLst>
            </xdr:cNvPicPr>
          </xdr:nvPicPr>
          <xdr:blipFill>
            <a:blip xmlns:r="http://schemas.openxmlformats.org/officeDocument/2006/relationships" r:embed="rId1"/>
            <a:srcRect/>
            <a:stretch>
              <a:fillRect/>
            </a:stretch>
          </xdr:blipFill>
          <xdr:spPr bwMode="auto">
            <a:xfrm>
              <a:off x="47625" y="4343400"/>
              <a:ext cx="476250" cy="952500"/>
            </a:xfrm>
            <a:prstGeom prst="rect">
              <a:avLst/>
            </a:prstGeom>
            <a:noFill/>
            <a:ln w="9525">
              <a:noFill/>
              <a:miter lim="800000"/>
              <a:headEnd/>
              <a:tailEnd/>
            </a:ln>
          </xdr:spPr>
        </xdr:pic>
        <xdr:clientData/>
      </xdr:twoCellAnchor>
    </mc:Choice>
    <mc:Fallback/>
  </mc:AlternateContent>
  <xdr:twoCellAnchor>
    <xdr:from>
      <xdr:col>30</xdr:col>
      <xdr:colOff>57150</xdr:colOff>
      <xdr:row>14</xdr:row>
      <xdr:rowOff>66675</xdr:rowOff>
    </xdr:from>
    <xdr:to>
      <xdr:col>34</xdr:col>
      <xdr:colOff>28575</xdr:colOff>
      <xdr:row>16</xdr:row>
      <xdr:rowOff>47625</xdr:rowOff>
    </xdr:to>
    <xdr:sp macro="" textlink="">
      <xdr:nvSpPr>
        <xdr:cNvPr id="4" name="四角形吹き出し 3"/>
        <xdr:cNvSpPr/>
      </xdr:nvSpPr>
      <xdr:spPr>
        <a:xfrm>
          <a:off x="6877050" y="3667125"/>
          <a:ext cx="1504950" cy="476250"/>
        </a:xfrm>
        <a:prstGeom prst="wedgeRectCallout">
          <a:avLst>
            <a:gd name="adj1" fmla="val -19567"/>
            <a:gd name="adj2" fmla="val 72500"/>
          </a:avLst>
        </a:prstGeom>
        <a:solidFill>
          <a:srgbClr val="FF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印刷に反映するので削除しないでください</a:t>
          </a:r>
        </a:p>
      </xdr:txBody>
    </xdr:sp>
    <xdr:clientData/>
  </xdr:twoCellAnchor>
  <xdr:twoCellAnchor>
    <xdr:from>
      <xdr:col>32</xdr:col>
      <xdr:colOff>228600</xdr:colOff>
      <xdr:row>18</xdr:row>
      <xdr:rowOff>123825</xdr:rowOff>
    </xdr:from>
    <xdr:to>
      <xdr:col>36</xdr:col>
      <xdr:colOff>323850</xdr:colOff>
      <xdr:row>20</xdr:row>
      <xdr:rowOff>28575</xdr:rowOff>
    </xdr:to>
    <xdr:sp macro="" textlink="">
      <xdr:nvSpPr>
        <xdr:cNvPr id="5" name="四角形吹き出し 4"/>
        <xdr:cNvSpPr/>
      </xdr:nvSpPr>
      <xdr:spPr>
        <a:xfrm>
          <a:off x="7877175" y="4848225"/>
          <a:ext cx="1504950" cy="476250"/>
        </a:xfrm>
        <a:prstGeom prst="wedgeRectCallout">
          <a:avLst>
            <a:gd name="adj1" fmla="val -61339"/>
            <a:gd name="adj2" fmla="val -13500"/>
          </a:avLst>
        </a:prstGeom>
        <a:solidFill>
          <a:srgbClr val="FF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印刷に反映するので削除しないでください</a:t>
          </a:r>
        </a:p>
      </xdr:txBody>
    </xdr:sp>
    <xdr:clientData/>
  </xdr:twoCellAnchor>
  <xdr:twoCellAnchor>
    <xdr:from>
      <xdr:col>29</xdr:col>
      <xdr:colOff>228600</xdr:colOff>
      <xdr:row>9</xdr:row>
      <xdr:rowOff>85725</xdr:rowOff>
    </xdr:from>
    <xdr:to>
      <xdr:col>33</xdr:col>
      <xdr:colOff>200025</xdr:colOff>
      <xdr:row>10</xdr:row>
      <xdr:rowOff>114300</xdr:rowOff>
    </xdr:to>
    <xdr:sp macro="" textlink="">
      <xdr:nvSpPr>
        <xdr:cNvPr id="6" name="四角形吹き出し 5"/>
        <xdr:cNvSpPr/>
      </xdr:nvSpPr>
      <xdr:spPr>
        <a:xfrm>
          <a:off x="6696075" y="2381250"/>
          <a:ext cx="1504950" cy="342900"/>
        </a:xfrm>
        <a:prstGeom prst="wedgeRectCallout">
          <a:avLst>
            <a:gd name="adj1" fmla="val -60706"/>
            <a:gd name="adj2" fmla="val -19500"/>
          </a:avLst>
        </a:prstGeom>
        <a:solidFill>
          <a:srgbClr val="FF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ハンコはいりません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29</xdr:col>
      <xdr:colOff>257175</xdr:colOff>
      <xdr:row>9</xdr:row>
      <xdr:rowOff>47625</xdr:rowOff>
    </xdr:from>
    <xdr:to>
      <xdr:col>34</xdr:col>
      <xdr:colOff>0</xdr:colOff>
      <xdr:row>10</xdr:row>
      <xdr:rowOff>76200</xdr:rowOff>
    </xdr:to>
    <xdr:sp macro="" textlink="">
      <xdr:nvSpPr>
        <xdr:cNvPr id="3" name="四角形吹き出し 2"/>
        <xdr:cNvSpPr/>
      </xdr:nvSpPr>
      <xdr:spPr>
        <a:xfrm>
          <a:off x="6724650" y="2343150"/>
          <a:ext cx="1504950" cy="342900"/>
        </a:xfrm>
        <a:prstGeom prst="wedgeRectCallout">
          <a:avLst>
            <a:gd name="adj1" fmla="val -60706"/>
            <a:gd name="adj2" fmla="val -19500"/>
          </a:avLst>
        </a:prstGeom>
        <a:solidFill>
          <a:srgbClr val="FF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ハンコはいりません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295275</xdr:colOff>
      <xdr:row>37</xdr:row>
      <xdr:rowOff>0</xdr:rowOff>
    </xdr:from>
    <xdr:to>
      <xdr:col>9</xdr:col>
      <xdr:colOff>409575</xdr:colOff>
      <xdr:row>38</xdr:row>
      <xdr:rowOff>95250</xdr:rowOff>
    </xdr:to>
    <xdr:sp macro="" textlink="">
      <xdr:nvSpPr>
        <xdr:cNvPr id="3" name="四角形吹き出し 2"/>
        <xdr:cNvSpPr/>
      </xdr:nvSpPr>
      <xdr:spPr>
        <a:xfrm>
          <a:off x="8020050" y="11925300"/>
          <a:ext cx="1504950" cy="342900"/>
        </a:xfrm>
        <a:prstGeom prst="wedgeRectCallout">
          <a:avLst>
            <a:gd name="adj1" fmla="val -60706"/>
            <a:gd name="adj2" fmla="val -19500"/>
          </a:avLst>
        </a:prstGeom>
        <a:solidFill>
          <a:srgbClr val="FF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ハンコはいりません</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18818</xdr:colOff>
      <xdr:row>7</xdr:row>
      <xdr:rowOff>132885</xdr:rowOff>
    </xdr:from>
    <xdr:to>
      <xdr:col>21</xdr:col>
      <xdr:colOff>18817</xdr:colOff>
      <xdr:row>7</xdr:row>
      <xdr:rowOff>313860</xdr:rowOff>
    </xdr:to>
    <xdr:sp macro="" textlink="">
      <xdr:nvSpPr>
        <xdr:cNvPr id="7" name="円/楕円 6"/>
        <xdr:cNvSpPr/>
      </xdr:nvSpPr>
      <xdr:spPr>
        <a:xfrm>
          <a:off x="6229118" y="2333160"/>
          <a:ext cx="180974" cy="1809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114300</xdr:colOff>
      <xdr:row>23</xdr:row>
      <xdr:rowOff>85725</xdr:rowOff>
    </xdr:from>
    <xdr:to>
      <xdr:col>10</xdr:col>
      <xdr:colOff>190500</xdr:colOff>
      <xdr:row>24</xdr:row>
      <xdr:rowOff>66675</xdr:rowOff>
    </xdr:to>
    <xdr:sp macro="" textlink="">
      <xdr:nvSpPr>
        <xdr:cNvPr id="2" name="円/楕円 1"/>
        <xdr:cNvSpPr/>
      </xdr:nvSpPr>
      <xdr:spPr>
        <a:xfrm>
          <a:off x="1866900" y="7315200"/>
          <a:ext cx="495300" cy="2952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742950</xdr:colOff>
          <xdr:row>21</xdr:row>
          <xdr:rowOff>47625</xdr:rowOff>
        </xdr:from>
        <xdr:to>
          <xdr:col>19</xdr:col>
          <xdr:colOff>923925</xdr:colOff>
          <xdr:row>22</xdr:row>
          <xdr:rowOff>57150</xdr:rowOff>
        </xdr:to>
        <xdr:pic>
          <xdr:nvPicPr>
            <xdr:cNvPr id="5" name="図 4"/>
            <xdr:cNvPicPr>
              <a:picLocks noChangeAspect="1" noChangeArrowheads="1"/>
              <a:extLst>
                <a:ext uri="{84589F7E-364E-4C9E-8A38-B11213B215E9}">
                  <a14:cameraTool cellRange="$X$22" spid="_x0000_s3247"/>
                </a:ext>
              </a:extLst>
            </xdr:cNvPicPr>
          </xdr:nvPicPr>
          <xdr:blipFill>
            <a:blip xmlns:r="http://schemas.openxmlformats.org/officeDocument/2006/relationships" r:embed="rId1"/>
            <a:srcRect/>
            <a:stretch>
              <a:fillRect/>
            </a:stretch>
          </xdr:blipFill>
          <xdr:spPr bwMode="auto">
            <a:xfrm>
              <a:off x="2914650" y="6648450"/>
              <a:ext cx="2743200" cy="323850"/>
            </a:xfrm>
            <a:prstGeom prst="rect">
              <a:avLst/>
            </a:prstGeom>
            <a:noFill/>
            <a:ln w="9525">
              <a:noFill/>
              <a:miter lim="800000"/>
              <a:headEnd/>
              <a:tailEnd/>
            </a:ln>
          </xdr:spPr>
        </xdr:pic>
        <xdr:clientData/>
      </xdr:twoCellAnchor>
    </mc:Choice>
    <mc:Fallback/>
  </mc:AlternateContent>
  <xdr:twoCellAnchor>
    <xdr:from>
      <xdr:col>24</xdr:col>
      <xdr:colOff>295275</xdr:colOff>
      <xdr:row>19</xdr:row>
      <xdr:rowOff>19050</xdr:rowOff>
    </xdr:from>
    <xdr:to>
      <xdr:col>28</xdr:col>
      <xdr:colOff>238125</xdr:colOff>
      <xdr:row>20</xdr:row>
      <xdr:rowOff>180975</xdr:rowOff>
    </xdr:to>
    <xdr:sp macro="" textlink="">
      <xdr:nvSpPr>
        <xdr:cNvPr id="3" name="四角形吹き出し 2"/>
        <xdr:cNvSpPr/>
      </xdr:nvSpPr>
      <xdr:spPr>
        <a:xfrm>
          <a:off x="7496175" y="5991225"/>
          <a:ext cx="1504950" cy="476250"/>
        </a:xfrm>
        <a:prstGeom prst="wedgeRectCallout">
          <a:avLst>
            <a:gd name="adj1" fmla="val -19567"/>
            <a:gd name="adj2" fmla="val 72500"/>
          </a:avLst>
        </a:prstGeom>
        <a:solidFill>
          <a:srgbClr val="FF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印刷に反映するので削除しないでください</a:t>
          </a:r>
        </a:p>
      </xdr:txBody>
    </xdr:sp>
    <xdr:clientData/>
  </xdr:twoCellAnchor>
  <xdr:twoCellAnchor>
    <xdr:from>
      <xdr:col>22</xdr:col>
      <xdr:colOff>295275</xdr:colOff>
      <xdr:row>7</xdr:row>
      <xdr:rowOff>85725</xdr:rowOff>
    </xdr:from>
    <xdr:to>
      <xdr:col>26</xdr:col>
      <xdr:colOff>276225</xdr:colOff>
      <xdr:row>8</xdr:row>
      <xdr:rowOff>114300</xdr:rowOff>
    </xdr:to>
    <xdr:sp macro="" textlink="">
      <xdr:nvSpPr>
        <xdr:cNvPr id="6" name="四角形吹き出し 5"/>
        <xdr:cNvSpPr/>
      </xdr:nvSpPr>
      <xdr:spPr>
        <a:xfrm>
          <a:off x="6753225" y="2286000"/>
          <a:ext cx="1504950" cy="342900"/>
        </a:xfrm>
        <a:prstGeom prst="wedgeRectCallout">
          <a:avLst>
            <a:gd name="adj1" fmla="val -60706"/>
            <a:gd name="adj2" fmla="val -19500"/>
          </a:avLst>
        </a:prstGeom>
        <a:solidFill>
          <a:srgbClr val="FFCC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押印してください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276225</xdr:colOff>
      <xdr:row>23</xdr:row>
      <xdr:rowOff>76200</xdr:rowOff>
    </xdr:from>
    <xdr:to>
      <xdr:col>18</xdr:col>
      <xdr:colOff>200257</xdr:colOff>
      <xdr:row>23</xdr:row>
      <xdr:rowOff>305265</xdr:rowOff>
    </xdr:to>
    <xdr:sp macro="" textlink="">
      <xdr:nvSpPr>
        <xdr:cNvPr id="3" name="円/楕円 7"/>
        <xdr:cNvSpPr/>
      </xdr:nvSpPr>
      <xdr:spPr>
        <a:xfrm>
          <a:off x="3810000" y="6124575"/>
          <a:ext cx="247882" cy="22906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8</xdr:col>
      <xdr:colOff>47625</xdr:colOff>
      <xdr:row>24</xdr:row>
      <xdr:rowOff>95250</xdr:rowOff>
    </xdr:from>
    <xdr:to>
      <xdr:col>10</xdr:col>
      <xdr:colOff>232</xdr:colOff>
      <xdr:row>24</xdr:row>
      <xdr:rowOff>324315</xdr:rowOff>
    </xdr:to>
    <xdr:sp macro="" textlink="">
      <xdr:nvSpPr>
        <xdr:cNvPr id="4" name="円/楕円 7"/>
        <xdr:cNvSpPr/>
      </xdr:nvSpPr>
      <xdr:spPr>
        <a:xfrm>
          <a:off x="1581150" y="6524625"/>
          <a:ext cx="247882" cy="22906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18</xdr:col>
      <xdr:colOff>171450</xdr:colOff>
      <xdr:row>25</xdr:row>
      <xdr:rowOff>76200</xdr:rowOff>
    </xdr:from>
    <xdr:to>
      <xdr:col>20</xdr:col>
      <xdr:colOff>19282</xdr:colOff>
      <xdr:row>25</xdr:row>
      <xdr:rowOff>305265</xdr:rowOff>
    </xdr:to>
    <xdr:sp macro="" textlink="">
      <xdr:nvSpPr>
        <xdr:cNvPr id="5" name="円/楕円 7"/>
        <xdr:cNvSpPr/>
      </xdr:nvSpPr>
      <xdr:spPr>
        <a:xfrm>
          <a:off x="4029075" y="6886575"/>
          <a:ext cx="247882" cy="22906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8</xdr:col>
      <xdr:colOff>9525</xdr:colOff>
      <xdr:row>26</xdr:row>
      <xdr:rowOff>76200</xdr:rowOff>
    </xdr:from>
    <xdr:to>
      <xdr:col>9</xdr:col>
      <xdr:colOff>190732</xdr:colOff>
      <xdr:row>26</xdr:row>
      <xdr:rowOff>305265</xdr:rowOff>
    </xdr:to>
    <xdr:sp macro="" textlink="">
      <xdr:nvSpPr>
        <xdr:cNvPr id="6" name="円/楕円 7"/>
        <xdr:cNvSpPr/>
      </xdr:nvSpPr>
      <xdr:spPr>
        <a:xfrm>
          <a:off x="1543050" y="7267575"/>
          <a:ext cx="247882" cy="22906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31</xdr:col>
      <xdr:colOff>146956</xdr:colOff>
      <xdr:row>4</xdr:row>
      <xdr:rowOff>200025</xdr:rowOff>
    </xdr:from>
    <xdr:to>
      <xdr:col>37</xdr:col>
      <xdr:colOff>69396</xdr:colOff>
      <xdr:row>6</xdr:row>
      <xdr:rowOff>51708</xdr:rowOff>
    </xdr:to>
    <xdr:sp macro="" textlink="">
      <xdr:nvSpPr>
        <xdr:cNvPr id="7" name="テキスト ボックス 6"/>
        <xdr:cNvSpPr txBox="1"/>
      </xdr:nvSpPr>
      <xdr:spPr>
        <a:xfrm>
          <a:off x="7157356" y="1114425"/>
          <a:ext cx="2036990" cy="34698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役場に申請書を提出する日</a:t>
          </a:r>
        </a:p>
      </xdr:txBody>
    </xdr:sp>
    <xdr:clientData/>
  </xdr:twoCellAnchor>
  <xdr:twoCellAnchor>
    <xdr:from>
      <xdr:col>30</xdr:col>
      <xdr:colOff>32657</xdr:colOff>
      <xdr:row>5</xdr:row>
      <xdr:rowOff>125867</xdr:rowOff>
    </xdr:from>
    <xdr:to>
      <xdr:col>31</xdr:col>
      <xdr:colOff>146956</xdr:colOff>
      <xdr:row>5</xdr:row>
      <xdr:rowOff>140155</xdr:rowOff>
    </xdr:to>
    <xdr:cxnSp macro="">
      <xdr:nvCxnSpPr>
        <xdr:cNvPr id="8" name="直線矢印コネクタ 7"/>
        <xdr:cNvCxnSpPr>
          <a:stCxn id="7" idx="1"/>
        </xdr:cNvCxnSpPr>
      </xdr:nvCxnSpPr>
      <xdr:spPr>
        <a:xfrm flipH="1">
          <a:off x="6823982" y="1287917"/>
          <a:ext cx="333374" cy="14288"/>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121103</xdr:colOff>
      <xdr:row>8</xdr:row>
      <xdr:rowOff>1123</xdr:rowOff>
    </xdr:from>
    <xdr:to>
      <xdr:col>39</xdr:col>
      <xdr:colOff>223631</xdr:colOff>
      <xdr:row>9</xdr:row>
      <xdr:rowOff>256761</xdr:rowOff>
    </xdr:to>
    <xdr:sp macro="" textlink="">
      <xdr:nvSpPr>
        <xdr:cNvPr id="9" name="テキスト ボックス 8"/>
        <xdr:cNvSpPr txBox="1"/>
      </xdr:nvSpPr>
      <xdr:spPr>
        <a:xfrm>
          <a:off x="7483928" y="1906123"/>
          <a:ext cx="2474253" cy="5032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just"/>
          <a:r>
            <a:rPr kumimoji="1" lang="ja-JP" altLang="en-US" sz="1100">
              <a:solidFill>
                <a:srgbClr val="FF0000"/>
              </a:solidFill>
            </a:rPr>
            <a:t>浄化槽の設置者及びこれから浄化槽を管理していく人</a:t>
          </a:r>
        </a:p>
      </xdr:txBody>
    </xdr:sp>
    <xdr:clientData/>
  </xdr:twoCellAnchor>
  <xdr:twoCellAnchor>
    <xdr:from>
      <xdr:col>26</xdr:col>
      <xdr:colOff>248479</xdr:colOff>
      <xdr:row>9</xdr:row>
      <xdr:rowOff>4703</xdr:rowOff>
    </xdr:from>
    <xdr:to>
      <xdr:col>32</xdr:col>
      <xdr:colOff>121103</xdr:colOff>
      <xdr:row>10</xdr:row>
      <xdr:rowOff>265043</xdr:rowOff>
    </xdr:to>
    <xdr:cxnSp macro="">
      <xdr:nvCxnSpPr>
        <xdr:cNvPr id="10" name="直線矢印コネクタ 9"/>
        <xdr:cNvCxnSpPr>
          <a:stCxn id="9" idx="1"/>
        </xdr:cNvCxnSpPr>
      </xdr:nvCxnSpPr>
      <xdr:spPr>
        <a:xfrm flipH="1">
          <a:off x="5858704" y="2157353"/>
          <a:ext cx="1625224" cy="574665"/>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19050</xdr:colOff>
      <xdr:row>5</xdr:row>
      <xdr:rowOff>194583</xdr:rowOff>
    </xdr:from>
    <xdr:to>
      <xdr:col>9</xdr:col>
      <xdr:colOff>48306</xdr:colOff>
      <xdr:row>6</xdr:row>
      <xdr:rowOff>171450</xdr:rowOff>
    </xdr:to>
    <xdr:cxnSp macro="">
      <xdr:nvCxnSpPr>
        <xdr:cNvPr id="11" name="直線矢印コネクタ 10"/>
        <xdr:cNvCxnSpPr>
          <a:stCxn id="12" idx="2"/>
        </xdr:cNvCxnSpPr>
      </xdr:nvCxnSpPr>
      <xdr:spPr>
        <a:xfrm flipH="1">
          <a:off x="1619250" y="1356633"/>
          <a:ext cx="29256" cy="224517"/>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4</xdr:row>
      <xdr:rowOff>148319</xdr:rowOff>
    </xdr:from>
    <xdr:to>
      <xdr:col>11</xdr:col>
      <xdr:colOff>29936</xdr:colOff>
      <xdr:row>5</xdr:row>
      <xdr:rowOff>194583</xdr:rowOff>
    </xdr:to>
    <xdr:sp macro="" textlink="">
      <xdr:nvSpPr>
        <xdr:cNvPr id="12" name="テキスト ボックス 11"/>
        <xdr:cNvSpPr txBox="1"/>
      </xdr:nvSpPr>
      <xdr:spPr>
        <a:xfrm>
          <a:off x="962025" y="1062719"/>
          <a:ext cx="1372961" cy="29391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現町長名を記入</a:t>
          </a:r>
        </a:p>
      </xdr:txBody>
    </xdr:sp>
    <xdr:clientData/>
  </xdr:twoCellAnchor>
  <xdr:twoCellAnchor>
    <xdr:from>
      <xdr:col>31</xdr:col>
      <xdr:colOff>251732</xdr:colOff>
      <xdr:row>22</xdr:row>
      <xdr:rowOff>155122</xdr:rowOff>
    </xdr:from>
    <xdr:to>
      <xdr:col>42</xdr:col>
      <xdr:colOff>161925</xdr:colOff>
      <xdr:row>24</xdr:row>
      <xdr:rowOff>306456</xdr:rowOff>
    </xdr:to>
    <xdr:sp macro="" textlink="">
      <xdr:nvSpPr>
        <xdr:cNvPr id="13" name="テキスト ボックス 12"/>
        <xdr:cNvSpPr txBox="1"/>
      </xdr:nvSpPr>
      <xdr:spPr>
        <a:xfrm>
          <a:off x="7262132" y="5889172"/>
          <a:ext cx="3691618" cy="8466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just"/>
          <a:r>
            <a:rPr kumimoji="1" lang="ja-JP" altLang="en-US" sz="1100">
              <a:solidFill>
                <a:srgbClr val="FF0000"/>
              </a:solidFill>
            </a:rPr>
            <a:t>住宅の所有者</a:t>
          </a:r>
          <a:endParaRPr kumimoji="1" lang="en-US" altLang="ja-JP" sz="1100">
            <a:solidFill>
              <a:srgbClr val="FF0000"/>
            </a:solidFill>
          </a:endParaRPr>
        </a:p>
        <a:p>
          <a:pPr algn="just"/>
          <a:r>
            <a:rPr kumimoji="1" lang="ja-JP" altLang="en-US" sz="1100">
              <a:solidFill>
                <a:srgbClr val="FF0000"/>
              </a:solidFill>
            </a:rPr>
            <a:t>死亡されている場合は所有者名のほか、（）をつけて納管人か、もしくは実所有者名を記入してください</a:t>
          </a:r>
        </a:p>
      </xdr:txBody>
    </xdr:sp>
    <xdr:clientData/>
  </xdr:twoCellAnchor>
  <xdr:twoCellAnchor>
    <xdr:from>
      <xdr:col>28</xdr:col>
      <xdr:colOff>114302</xdr:colOff>
      <xdr:row>23</xdr:row>
      <xdr:rowOff>219075</xdr:rowOff>
    </xdr:from>
    <xdr:to>
      <xdr:col>31</xdr:col>
      <xdr:colOff>251732</xdr:colOff>
      <xdr:row>23</xdr:row>
      <xdr:rowOff>263919</xdr:rowOff>
    </xdr:to>
    <xdr:cxnSp macro="">
      <xdr:nvCxnSpPr>
        <xdr:cNvPr id="14" name="直線矢印コネクタ 13"/>
        <xdr:cNvCxnSpPr>
          <a:stCxn id="13" idx="1"/>
        </xdr:cNvCxnSpPr>
      </xdr:nvCxnSpPr>
      <xdr:spPr>
        <a:xfrm flipH="1" flipV="1">
          <a:off x="6657977" y="6267450"/>
          <a:ext cx="604155" cy="44844"/>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144235</xdr:colOff>
      <xdr:row>31</xdr:row>
      <xdr:rowOff>110220</xdr:rowOff>
    </xdr:from>
    <xdr:to>
      <xdr:col>27</xdr:col>
      <xdr:colOff>381000</xdr:colOff>
      <xdr:row>31</xdr:row>
      <xdr:rowOff>123825</xdr:rowOff>
    </xdr:to>
    <xdr:cxnSp macro="">
      <xdr:nvCxnSpPr>
        <xdr:cNvPr id="15" name="直線矢印コネクタ 14"/>
        <xdr:cNvCxnSpPr/>
      </xdr:nvCxnSpPr>
      <xdr:spPr>
        <a:xfrm flipH="1" flipV="1">
          <a:off x="5754460" y="8568420"/>
          <a:ext cx="713015" cy="13605"/>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6981</xdr:colOff>
      <xdr:row>12</xdr:row>
      <xdr:rowOff>215348</xdr:rowOff>
    </xdr:from>
    <xdr:to>
      <xdr:col>39</xdr:col>
      <xdr:colOff>186595</xdr:colOff>
      <xdr:row>16</xdr:row>
      <xdr:rowOff>34787</xdr:rowOff>
    </xdr:to>
    <xdr:sp macro="" textlink="">
      <xdr:nvSpPr>
        <xdr:cNvPr id="16" name="テキスト ボックス 15"/>
        <xdr:cNvSpPr txBox="1"/>
      </xdr:nvSpPr>
      <xdr:spPr>
        <a:xfrm>
          <a:off x="7722231" y="3244298"/>
          <a:ext cx="2198914" cy="8195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just"/>
          <a:r>
            <a:rPr kumimoji="1" lang="ja-JP" altLang="en-US" sz="1100">
              <a:solidFill>
                <a:srgbClr val="FF0000"/>
              </a:solidFill>
            </a:rPr>
            <a:t>　５人槽　→　４１４，０００円</a:t>
          </a:r>
          <a:endParaRPr kumimoji="1" lang="en-US" altLang="ja-JP" sz="1100">
            <a:solidFill>
              <a:srgbClr val="FF0000"/>
            </a:solidFill>
          </a:endParaRPr>
        </a:p>
        <a:p>
          <a:pPr algn="just"/>
          <a:r>
            <a:rPr kumimoji="1" lang="ja-JP" altLang="en-US" sz="1100">
              <a:solidFill>
                <a:srgbClr val="FF0000"/>
              </a:solidFill>
            </a:rPr>
            <a:t>　７人槽　→　４７４，０００円</a:t>
          </a:r>
          <a:endParaRPr kumimoji="1" lang="en-US" altLang="ja-JP" sz="1100">
            <a:solidFill>
              <a:srgbClr val="FF0000"/>
            </a:solidFill>
          </a:endParaRPr>
        </a:p>
        <a:p>
          <a:pPr algn="just"/>
          <a:r>
            <a:rPr kumimoji="1" lang="ja-JP" altLang="en-US" sz="1100">
              <a:solidFill>
                <a:srgbClr val="FF0000"/>
              </a:solidFill>
            </a:rPr>
            <a:t>１０人槽　→　６６０，０００円</a:t>
          </a:r>
        </a:p>
      </xdr:txBody>
    </xdr:sp>
    <xdr:clientData/>
  </xdr:twoCellAnchor>
  <xdr:twoCellAnchor>
    <xdr:from>
      <xdr:col>26</xdr:col>
      <xdr:colOff>248479</xdr:colOff>
      <xdr:row>15</xdr:row>
      <xdr:rowOff>4970</xdr:rowOff>
    </xdr:from>
    <xdr:to>
      <xdr:col>33</xdr:col>
      <xdr:colOff>6981</xdr:colOff>
      <xdr:row>20</xdr:row>
      <xdr:rowOff>57978</xdr:rowOff>
    </xdr:to>
    <xdr:cxnSp macro="">
      <xdr:nvCxnSpPr>
        <xdr:cNvPr id="17" name="直線矢印コネクタ 16"/>
        <xdr:cNvCxnSpPr>
          <a:stCxn id="16" idx="1"/>
        </xdr:cNvCxnSpPr>
      </xdr:nvCxnSpPr>
      <xdr:spPr>
        <a:xfrm flipH="1">
          <a:off x="5858704" y="3653045"/>
          <a:ext cx="1863527" cy="1510333"/>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14376</xdr:colOff>
      <xdr:row>40</xdr:row>
      <xdr:rowOff>156541</xdr:rowOff>
    </xdr:from>
    <xdr:to>
      <xdr:col>30</xdr:col>
      <xdr:colOff>57978</xdr:colOff>
      <xdr:row>42</xdr:row>
      <xdr:rowOff>84424</xdr:rowOff>
    </xdr:to>
    <xdr:sp macro="" textlink="">
      <xdr:nvSpPr>
        <xdr:cNvPr id="18" name="テキスト ボックス 17"/>
        <xdr:cNvSpPr txBox="1"/>
      </xdr:nvSpPr>
      <xdr:spPr>
        <a:xfrm>
          <a:off x="4729251" y="10329241"/>
          <a:ext cx="2120052" cy="30888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just"/>
          <a:r>
            <a:rPr kumimoji="1" lang="ja-JP" altLang="en-US" sz="1100">
              <a:solidFill>
                <a:srgbClr val="FF0000"/>
              </a:solidFill>
            </a:rPr>
            <a:t>調査票を添付してください</a:t>
          </a:r>
        </a:p>
      </xdr:txBody>
    </xdr:sp>
    <xdr:clientData/>
  </xdr:twoCellAnchor>
  <xdr:twoCellAnchor>
    <xdr:from>
      <xdr:col>13</xdr:col>
      <xdr:colOff>405849</xdr:colOff>
      <xdr:row>41</xdr:row>
      <xdr:rowOff>99391</xdr:rowOff>
    </xdr:from>
    <xdr:to>
      <xdr:col>22</xdr:col>
      <xdr:colOff>14376</xdr:colOff>
      <xdr:row>41</xdr:row>
      <xdr:rowOff>120483</xdr:rowOff>
    </xdr:to>
    <xdr:cxnSp macro="">
      <xdr:nvCxnSpPr>
        <xdr:cNvPr id="19" name="直線矢印コネクタ 18"/>
        <xdr:cNvCxnSpPr>
          <a:stCxn id="18" idx="1"/>
        </xdr:cNvCxnSpPr>
      </xdr:nvCxnSpPr>
      <xdr:spPr>
        <a:xfrm flipH="1" flipV="1">
          <a:off x="2987124" y="10462591"/>
          <a:ext cx="1742127" cy="21092"/>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65608</xdr:colOff>
      <xdr:row>10</xdr:row>
      <xdr:rowOff>41413</xdr:rowOff>
    </xdr:from>
    <xdr:to>
      <xdr:col>39</xdr:col>
      <xdr:colOff>240195</xdr:colOff>
      <xdr:row>12</xdr:row>
      <xdr:rowOff>124240</xdr:rowOff>
    </xdr:to>
    <xdr:sp macro="" textlink="">
      <xdr:nvSpPr>
        <xdr:cNvPr id="20" name="テキスト ボックス 19"/>
        <xdr:cNvSpPr txBox="1"/>
      </xdr:nvSpPr>
      <xdr:spPr>
        <a:xfrm>
          <a:off x="7428433" y="2508388"/>
          <a:ext cx="2546312" cy="64480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just"/>
          <a:r>
            <a:rPr kumimoji="1" lang="ja-JP" altLang="en-US" sz="1100">
              <a:solidFill>
                <a:srgbClr val="FF0000"/>
              </a:solidFill>
            </a:rPr>
            <a:t>浄化槽構造図に記載されている形式適合認定番号</a:t>
          </a:r>
        </a:p>
      </xdr:txBody>
    </xdr:sp>
    <xdr:clientData/>
  </xdr:twoCellAnchor>
  <xdr:twoCellAnchor>
    <xdr:from>
      <xdr:col>28</xdr:col>
      <xdr:colOff>57979</xdr:colOff>
      <xdr:row>11</xdr:row>
      <xdr:rowOff>49696</xdr:rowOff>
    </xdr:from>
    <xdr:to>
      <xdr:col>32</xdr:col>
      <xdr:colOff>65608</xdr:colOff>
      <xdr:row>16</xdr:row>
      <xdr:rowOff>24848</xdr:rowOff>
    </xdr:to>
    <xdr:cxnSp macro="">
      <xdr:nvCxnSpPr>
        <xdr:cNvPr id="21" name="直線矢印コネクタ 20"/>
        <xdr:cNvCxnSpPr>
          <a:stCxn id="20" idx="1"/>
        </xdr:cNvCxnSpPr>
      </xdr:nvCxnSpPr>
      <xdr:spPr>
        <a:xfrm flipH="1">
          <a:off x="6601654" y="2830996"/>
          <a:ext cx="826779" cy="1222927"/>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79630</xdr:colOff>
      <xdr:row>27</xdr:row>
      <xdr:rowOff>293854</xdr:rowOff>
    </xdr:from>
    <xdr:to>
      <xdr:col>39</xdr:col>
      <xdr:colOff>0</xdr:colOff>
      <xdr:row>29</xdr:row>
      <xdr:rowOff>160091</xdr:rowOff>
    </xdr:to>
    <xdr:sp macro="" textlink="">
      <xdr:nvSpPr>
        <xdr:cNvPr id="22" name="テキスト ボックス 21"/>
        <xdr:cNvSpPr txBox="1"/>
      </xdr:nvSpPr>
      <xdr:spPr>
        <a:xfrm>
          <a:off x="7794880" y="7866229"/>
          <a:ext cx="1939670" cy="37106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just"/>
          <a:r>
            <a:rPr kumimoji="1" lang="ja-JP" altLang="en-US" sz="1100">
              <a:solidFill>
                <a:srgbClr val="FF0000"/>
              </a:solidFill>
            </a:rPr>
            <a:t>忘れず記入してください</a:t>
          </a:r>
        </a:p>
      </xdr:txBody>
    </xdr:sp>
    <xdr:clientData/>
  </xdr:twoCellAnchor>
  <xdr:twoCellAnchor>
    <xdr:from>
      <xdr:col>17</xdr:col>
      <xdr:colOff>152402</xdr:colOff>
      <xdr:row>14</xdr:row>
      <xdr:rowOff>61913</xdr:rowOff>
    </xdr:from>
    <xdr:to>
      <xdr:col>18</xdr:col>
      <xdr:colOff>308882</xdr:colOff>
      <xdr:row>16</xdr:row>
      <xdr:rowOff>76201</xdr:rowOff>
    </xdr:to>
    <xdr:cxnSp macro="">
      <xdr:nvCxnSpPr>
        <xdr:cNvPr id="23" name="直線矢印コネクタ 22"/>
        <xdr:cNvCxnSpPr>
          <a:stCxn id="27" idx="1"/>
        </xdr:cNvCxnSpPr>
      </xdr:nvCxnSpPr>
      <xdr:spPr>
        <a:xfrm flipH="1">
          <a:off x="3686177" y="3586163"/>
          <a:ext cx="480330" cy="519113"/>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376917</xdr:colOff>
      <xdr:row>30</xdr:row>
      <xdr:rowOff>74839</xdr:rowOff>
    </xdr:from>
    <xdr:to>
      <xdr:col>34</xdr:col>
      <xdr:colOff>9524</xdr:colOff>
      <xdr:row>33</xdr:row>
      <xdr:rowOff>78922</xdr:rowOff>
    </xdr:to>
    <xdr:sp macro="" textlink="">
      <xdr:nvSpPr>
        <xdr:cNvPr id="24" name="テキスト ボックス 23"/>
        <xdr:cNvSpPr txBox="1"/>
      </xdr:nvSpPr>
      <xdr:spPr>
        <a:xfrm>
          <a:off x="6463392" y="8342539"/>
          <a:ext cx="1613807" cy="57558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just"/>
          <a:r>
            <a:rPr kumimoji="1" lang="ja-JP" altLang="en-US" sz="1100">
              <a:solidFill>
                <a:srgbClr val="FF0000"/>
              </a:solidFill>
            </a:rPr>
            <a:t>審査済み印があるものを提出してください</a:t>
          </a:r>
        </a:p>
      </xdr:txBody>
    </xdr:sp>
    <xdr:clientData/>
  </xdr:twoCellAnchor>
  <xdr:twoCellAnchor>
    <xdr:from>
      <xdr:col>31</xdr:col>
      <xdr:colOff>61232</xdr:colOff>
      <xdr:row>25</xdr:row>
      <xdr:rowOff>273326</xdr:rowOff>
    </xdr:from>
    <xdr:to>
      <xdr:col>39</xdr:col>
      <xdr:colOff>66261</xdr:colOff>
      <xdr:row>27</xdr:row>
      <xdr:rowOff>207065</xdr:rowOff>
    </xdr:to>
    <xdr:sp macro="" textlink="">
      <xdr:nvSpPr>
        <xdr:cNvPr id="25" name="テキスト ボックス 24"/>
        <xdr:cNvSpPr txBox="1"/>
      </xdr:nvSpPr>
      <xdr:spPr>
        <a:xfrm>
          <a:off x="7071632" y="7083701"/>
          <a:ext cx="2729179" cy="69573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just"/>
          <a:r>
            <a:rPr kumimoji="1" lang="ja-JP" altLang="en-US" sz="1100">
              <a:solidFill>
                <a:srgbClr val="FF0000"/>
              </a:solidFill>
            </a:rPr>
            <a:t>撤去費用を交付申請額に計上する場合は、必ず記入してください</a:t>
          </a:r>
        </a:p>
      </xdr:txBody>
    </xdr:sp>
    <xdr:clientData/>
  </xdr:twoCellAnchor>
  <xdr:twoCellAnchor>
    <xdr:from>
      <xdr:col>23</xdr:col>
      <xdr:colOff>123825</xdr:colOff>
      <xdr:row>26</xdr:row>
      <xdr:rowOff>238128</xdr:rowOff>
    </xdr:from>
    <xdr:to>
      <xdr:col>31</xdr:col>
      <xdr:colOff>61232</xdr:colOff>
      <xdr:row>26</xdr:row>
      <xdr:rowOff>240196</xdr:rowOff>
    </xdr:to>
    <xdr:cxnSp macro="">
      <xdr:nvCxnSpPr>
        <xdr:cNvPr id="26" name="直線矢印コネクタ 25"/>
        <xdr:cNvCxnSpPr>
          <a:stCxn id="25" idx="1"/>
        </xdr:cNvCxnSpPr>
      </xdr:nvCxnSpPr>
      <xdr:spPr>
        <a:xfrm flipH="1" flipV="1">
          <a:off x="4905375" y="7429503"/>
          <a:ext cx="2166257" cy="2068"/>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308882</xdr:colOff>
      <xdr:row>13</xdr:row>
      <xdr:rowOff>40820</xdr:rowOff>
    </xdr:from>
    <xdr:to>
      <xdr:col>26</xdr:col>
      <xdr:colOff>20410</xdr:colOff>
      <xdr:row>15</xdr:row>
      <xdr:rowOff>206830</xdr:rowOff>
    </xdr:to>
    <xdr:sp macro="" textlink="">
      <xdr:nvSpPr>
        <xdr:cNvPr id="27" name="テキスト ボックス 26"/>
        <xdr:cNvSpPr txBox="1"/>
      </xdr:nvSpPr>
      <xdr:spPr>
        <a:xfrm>
          <a:off x="4166507" y="3317420"/>
          <a:ext cx="1464128" cy="53748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just"/>
          <a:r>
            <a:rPr kumimoji="1" lang="ja-JP" altLang="en-US" sz="1100">
              <a:solidFill>
                <a:srgbClr val="FF0000"/>
              </a:solidFill>
            </a:rPr>
            <a:t>浄化槽メーカー名と型式</a:t>
          </a:r>
        </a:p>
      </xdr:txBody>
    </xdr:sp>
    <xdr:clientData/>
  </xdr:twoCellAnchor>
  <xdr:twoCellAnchor>
    <xdr:from>
      <xdr:col>33</xdr:col>
      <xdr:colOff>23132</xdr:colOff>
      <xdr:row>16</xdr:row>
      <xdr:rowOff>132522</xdr:rowOff>
    </xdr:from>
    <xdr:to>
      <xdr:col>43</xdr:col>
      <xdr:colOff>228600</xdr:colOff>
      <xdr:row>20</xdr:row>
      <xdr:rowOff>19051</xdr:rowOff>
    </xdr:to>
    <xdr:sp macro="" textlink="">
      <xdr:nvSpPr>
        <xdr:cNvPr id="28" name="テキスト ボックス 27"/>
        <xdr:cNvSpPr txBox="1"/>
      </xdr:nvSpPr>
      <xdr:spPr>
        <a:xfrm>
          <a:off x="7738382" y="4161597"/>
          <a:ext cx="3634468" cy="96285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just"/>
          <a:r>
            <a:rPr kumimoji="1" lang="ja-JP" altLang="en-US" sz="1100">
              <a:solidFill>
                <a:srgbClr val="FF0000"/>
              </a:solidFill>
            </a:rPr>
            <a:t>単独処理浄化槽や汲み取り便槽の</a:t>
          </a:r>
          <a:r>
            <a:rPr kumimoji="1" lang="ja-JP" altLang="en-US" sz="1200" b="1" u="sng">
              <a:solidFill>
                <a:srgbClr val="FF0000"/>
              </a:solidFill>
            </a:rPr>
            <a:t>撤去</a:t>
          </a:r>
          <a:r>
            <a:rPr kumimoji="1" lang="ja-JP" altLang="en-US" sz="1100">
              <a:solidFill>
                <a:srgbClr val="FF0000"/>
              </a:solidFill>
            </a:rPr>
            <a:t>を行う費用を補助金申請する場合は入力してください</a:t>
          </a:r>
          <a:endParaRPr kumimoji="1" lang="en-US" altLang="ja-JP" sz="1100">
            <a:solidFill>
              <a:srgbClr val="FF0000"/>
            </a:solidFill>
          </a:endParaRPr>
        </a:p>
        <a:p>
          <a:pPr algn="just"/>
          <a:r>
            <a:rPr kumimoji="1" lang="en-US" altLang="ja-JP" sz="1100">
              <a:solidFill>
                <a:srgbClr val="FF0000"/>
              </a:solidFill>
            </a:rPr>
            <a:t>※</a:t>
          </a:r>
          <a:r>
            <a:rPr kumimoji="1" lang="ja-JP" altLang="en-US" sz="1100">
              <a:solidFill>
                <a:srgbClr val="FF0000"/>
              </a:solidFill>
            </a:rPr>
            <a:t>限度額</a:t>
          </a:r>
          <a:r>
            <a:rPr kumimoji="1" lang="en-US" altLang="ja-JP" sz="1100">
              <a:solidFill>
                <a:srgbClr val="FF0000"/>
              </a:solidFill>
            </a:rPr>
            <a:t>〈</a:t>
          </a:r>
          <a:r>
            <a:rPr kumimoji="1" lang="ja-JP" altLang="en-US" sz="1100">
              <a:solidFill>
                <a:srgbClr val="FF0000"/>
              </a:solidFill>
            </a:rPr>
            <a:t>単独槽</a:t>
          </a:r>
          <a:r>
            <a:rPr kumimoji="1" lang="en-US" altLang="ja-JP" sz="1100">
              <a:solidFill>
                <a:srgbClr val="FF0000"/>
              </a:solidFill>
            </a:rPr>
            <a:t>〉</a:t>
          </a:r>
          <a:r>
            <a:rPr kumimoji="1" lang="ja-JP" altLang="en-US" sz="1100">
              <a:solidFill>
                <a:srgbClr val="FF0000"/>
              </a:solidFill>
            </a:rPr>
            <a:t>１５万円　</a:t>
          </a:r>
          <a:r>
            <a:rPr kumimoji="1" lang="en-US" altLang="ja-JP" sz="1100">
              <a:solidFill>
                <a:srgbClr val="FF0000"/>
              </a:solidFill>
            </a:rPr>
            <a:t>〈</a:t>
          </a:r>
          <a:r>
            <a:rPr kumimoji="1" lang="ja-JP" altLang="en-US" sz="1100">
              <a:solidFill>
                <a:srgbClr val="FF0000"/>
              </a:solidFill>
            </a:rPr>
            <a:t>くみとり槽</a:t>
          </a:r>
          <a:r>
            <a:rPr kumimoji="1" lang="en-US" altLang="ja-JP" sz="1100">
              <a:solidFill>
                <a:srgbClr val="FF0000"/>
              </a:solidFill>
            </a:rPr>
            <a:t>〉</a:t>
          </a:r>
          <a:r>
            <a:rPr kumimoji="1" lang="ja-JP" altLang="en-US" sz="1100">
              <a:solidFill>
                <a:srgbClr val="FF0000"/>
              </a:solidFill>
            </a:rPr>
            <a:t>１２万円</a:t>
          </a:r>
          <a:endParaRPr kumimoji="1" lang="en-US" altLang="ja-JP" sz="1100">
            <a:solidFill>
              <a:srgbClr val="FF0000"/>
            </a:solidFill>
          </a:endParaRPr>
        </a:p>
        <a:p>
          <a:pPr algn="just"/>
          <a:r>
            <a:rPr kumimoji="1" lang="ja-JP" altLang="en-US" sz="1100">
              <a:solidFill>
                <a:srgbClr val="FF0000"/>
              </a:solidFill>
            </a:rPr>
            <a:t>（満たない場合はかかった費用まで）</a:t>
          </a:r>
        </a:p>
      </xdr:txBody>
    </xdr:sp>
    <xdr:clientData/>
  </xdr:twoCellAnchor>
  <xdr:twoCellAnchor>
    <xdr:from>
      <xdr:col>26</xdr:col>
      <xdr:colOff>190500</xdr:colOff>
      <xdr:row>18</xdr:row>
      <xdr:rowOff>233156</xdr:rowOff>
    </xdr:from>
    <xdr:to>
      <xdr:col>33</xdr:col>
      <xdr:colOff>23132</xdr:colOff>
      <xdr:row>21</xdr:row>
      <xdr:rowOff>142875</xdr:rowOff>
    </xdr:to>
    <xdr:cxnSp macro="">
      <xdr:nvCxnSpPr>
        <xdr:cNvPr id="29" name="直線矢印コネクタ 28"/>
        <xdr:cNvCxnSpPr>
          <a:stCxn id="28" idx="1"/>
        </xdr:cNvCxnSpPr>
      </xdr:nvCxnSpPr>
      <xdr:spPr>
        <a:xfrm flipH="1">
          <a:off x="5800725" y="4643231"/>
          <a:ext cx="1937657" cy="919369"/>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137431</xdr:colOff>
      <xdr:row>20</xdr:row>
      <xdr:rowOff>97973</xdr:rowOff>
    </xdr:from>
    <xdr:to>
      <xdr:col>43</xdr:col>
      <xdr:colOff>306456</xdr:colOff>
      <xdr:row>22</xdr:row>
      <xdr:rowOff>114300</xdr:rowOff>
    </xdr:to>
    <xdr:sp macro="" textlink="">
      <xdr:nvSpPr>
        <xdr:cNvPr id="30" name="テキスト ボックス 29"/>
        <xdr:cNvSpPr txBox="1"/>
      </xdr:nvSpPr>
      <xdr:spPr>
        <a:xfrm>
          <a:off x="7500256" y="5203373"/>
          <a:ext cx="3950450" cy="64497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just"/>
          <a:r>
            <a:rPr kumimoji="1" lang="ja-JP" altLang="en-US" sz="1100">
              <a:solidFill>
                <a:srgbClr val="FF0000"/>
              </a:solidFill>
            </a:rPr>
            <a:t>配管費用を補助金申請する場合は入力してください</a:t>
          </a:r>
          <a:endParaRPr kumimoji="1" lang="en-US" altLang="ja-JP" sz="1100">
            <a:solidFill>
              <a:srgbClr val="FF0000"/>
            </a:solidFill>
          </a:endParaRPr>
        </a:p>
        <a:p>
          <a:pPr algn="just"/>
          <a:r>
            <a:rPr kumimoji="1" lang="en-US" altLang="ja-JP" sz="1100">
              <a:solidFill>
                <a:srgbClr val="FF0000"/>
              </a:solidFill>
            </a:rPr>
            <a:t>※</a:t>
          </a:r>
          <a:r>
            <a:rPr kumimoji="1" lang="ja-JP" altLang="en-US" sz="1100">
              <a:solidFill>
                <a:srgbClr val="FF0000"/>
              </a:solidFill>
            </a:rPr>
            <a:t>限度額３３万円（満たない場合はかかった費用まで）</a:t>
          </a:r>
        </a:p>
      </xdr:txBody>
    </xdr:sp>
    <xdr:clientData/>
  </xdr:twoCellAnchor>
  <xdr:twoCellAnchor>
    <xdr:from>
      <xdr:col>26</xdr:col>
      <xdr:colOff>323851</xdr:colOff>
      <xdr:row>21</xdr:row>
      <xdr:rowOff>106137</xdr:rowOff>
    </xdr:from>
    <xdr:to>
      <xdr:col>32</xdr:col>
      <xdr:colOff>137431</xdr:colOff>
      <xdr:row>22</xdr:row>
      <xdr:rowOff>104775</xdr:rowOff>
    </xdr:to>
    <xdr:cxnSp macro="">
      <xdr:nvCxnSpPr>
        <xdr:cNvPr id="31" name="直線矢印コネクタ 30"/>
        <xdr:cNvCxnSpPr>
          <a:stCxn id="30" idx="1"/>
        </xdr:cNvCxnSpPr>
      </xdr:nvCxnSpPr>
      <xdr:spPr>
        <a:xfrm flipH="1">
          <a:off x="5934076" y="5525862"/>
          <a:ext cx="1566180" cy="312963"/>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66675</xdr:colOff>
      <xdr:row>25</xdr:row>
      <xdr:rowOff>173934</xdr:rowOff>
    </xdr:from>
    <xdr:to>
      <xdr:col>39</xdr:col>
      <xdr:colOff>248479</xdr:colOff>
      <xdr:row>25</xdr:row>
      <xdr:rowOff>209550</xdr:rowOff>
    </xdr:to>
    <xdr:cxnSp macro="">
      <xdr:nvCxnSpPr>
        <xdr:cNvPr id="32" name="直線矢印コネクタ 31"/>
        <xdr:cNvCxnSpPr/>
      </xdr:nvCxnSpPr>
      <xdr:spPr>
        <a:xfrm flipH="1">
          <a:off x="4848225" y="6984309"/>
          <a:ext cx="5134804" cy="35616"/>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181923</xdr:colOff>
      <xdr:row>27</xdr:row>
      <xdr:rowOff>236530</xdr:rowOff>
    </xdr:from>
    <xdr:to>
      <xdr:col>33</xdr:col>
      <xdr:colOff>79630</xdr:colOff>
      <xdr:row>28</xdr:row>
      <xdr:rowOff>98592</xdr:rowOff>
    </xdr:to>
    <xdr:cxnSp macro="">
      <xdr:nvCxnSpPr>
        <xdr:cNvPr id="33" name="直線矢印コネクタ 32"/>
        <xdr:cNvCxnSpPr>
          <a:stCxn id="22" idx="1"/>
        </xdr:cNvCxnSpPr>
      </xdr:nvCxnSpPr>
      <xdr:spPr>
        <a:xfrm flipH="1" flipV="1">
          <a:off x="6725598" y="7808905"/>
          <a:ext cx="1069282" cy="243062"/>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157371</xdr:colOff>
      <xdr:row>27</xdr:row>
      <xdr:rowOff>323022</xdr:rowOff>
    </xdr:from>
    <xdr:to>
      <xdr:col>33</xdr:col>
      <xdr:colOff>79630</xdr:colOff>
      <xdr:row>28</xdr:row>
      <xdr:rowOff>98592</xdr:rowOff>
    </xdr:to>
    <xdr:cxnSp macro="">
      <xdr:nvCxnSpPr>
        <xdr:cNvPr id="34" name="直線矢印コネクタ 33"/>
        <xdr:cNvCxnSpPr>
          <a:stCxn id="22" idx="1"/>
        </xdr:cNvCxnSpPr>
      </xdr:nvCxnSpPr>
      <xdr:spPr>
        <a:xfrm flipH="1" flipV="1">
          <a:off x="3291096" y="7895397"/>
          <a:ext cx="4503784" cy="156570"/>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248479</xdr:colOff>
      <xdr:row>24</xdr:row>
      <xdr:rowOff>340829</xdr:rowOff>
    </xdr:from>
    <xdr:to>
      <xdr:col>52</xdr:col>
      <xdr:colOff>299003</xdr:colOff>
      <xdr:row>26</xdr:row>
      <xdr:rowOff>331304</xdr:rowOff>
    </xdr:to>
    <xdr:sp macro="" textlink="">
      <xdr:nvSpPr>
        <xdr:cNvPr id="35" name="テキスト ボックス 34"/>
        <xdr:cNvSpPr txBox="1"/>
      </xdr:nvSpPr>
      <xdr:spPr>
        <a:xfrm>
          <a:off x="9983029" y="6770204"/>
          <a:ext cx="4632049" cy="7524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just"/>
          <a:r>
            <a:rPr kumimoji="1" lang="ja-JP" altLang="en-US" sz="1100">
              <a:solidFill>
                <a:srgbClr val="FF0000"/>
              </a:solidFill>
            </a:rPr>
            <a:t>「新築」住宅が立っていない土地に、新しく住宅を建てる場合</a:t>
          </a:r>
          <a:endParaRPr kumimoji="1" lang="en-US" altLang="ja-JP" sz="1100">
            <a:solidFill>
              <a:srgbClr val="FF0000"/>
            </a:solidFill>
          </a:endParaRPr>
        </a:p>
        <a:p>
          <a:pPr algn="just"/>
          <a:r>
            <a:rPr kumimoji="1" lang="ja-JP" altLang="en-US" sz="1100">
              <a:solidFill>
                <a:srgbClr val="FF0000"/>
              </a:solidFill>
            </a:rPr>
            <a:t>「建替」古い住宅を取り壊して、同じ敷地に新しく住宅を建てる場合</a:t>
          </a:r>
          <a:endParaRPr kumimoji="1" lang="en-US" altLang="ja-JP" sz="1100">
            <a:solidFill>
              <a:srgbClr val="FF0000"/>
            </a:solidFill>
          </a:endParaRPr>
        </a:p>
        <a:p>
          <a:pPr algn="just"/>
          <a:r>
            <a:rPr kumimoji="1" lang="ja-JP" altLang="en-US" sz="1100">
              <a:solidFill>
                <a:srgbClr val="FF0000"/>
              </a:solidFill>
            </a:rPr>
            <a:t>「改築」今ある住宅に合併浄化槽を設置する場合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217"/>
  <sheetViews>
    <sheetView topLeftCell="F10" zoomScaleNormal="100" workbookViewId="0">
      <selection activeCell="K19" sqref="K19"/>
    </sheetView>
  </sheetViews>
  <sheetFormatPr defaultColWidth="29.75" defaultRowHeight="13.5"/>
  <cols>
    <col min="1" max="3" width="15.375" style="126" hidden="1" customWidth="1"/>
    <col min="4" max="5" width="15.375" style="20" hidden="1" customWidth="1"/>
    <col min="6" max="6" width="2.5" style="62" customWidth="1"/>
    <col min="7" max="8" width="6.125" style="21" customWidth="1"/>
    <col min="9" max="9" width="13.375" style="20" customWidth="1"/>
    <col min="10" max="12" width="17.25" style="20" customWidth="1"/>
    <col min="13" max="13" width="13.375" style="33" customWidth="1"/>
    <col min="14" max="14" width="13.375" customWidth="1"/>
    <col min="15" max="15" width="13.375" style="36" customWidth="1"/>
    <col min="16" max="17" width="13.375" style="35" customWidth="1"/>
    <col min="18" max="22" width="13.375" customWidth="1"/>
  </cols>
  <sheetData>
    <row r="1" spans="1:18" s="20" customFormat="1" ht="28.5" customHeight="1">
      <c r="A1" s="197"/>
      <c r="B1" s="197"/>
      <c r="C1" s="197"/>
      <c r="D1" s="171"/>
      <c r="E1" s="171"/>
      <c r="F1" s="172"/>
      <c r="G1" s="385" t="s">
        <v>134</v>
      </c>
      <c r="H1" s="385"/>
      <c r="I1" s="385"/>
      <c r="J1" s="385"/>
      <c r="K1" s="32"/>
      <c r="L1" s="32"/>
      <c r="M1" s="33"/>
      <c r="O1" s="36"/>
      <c r="P1" s="35"/>
      <c r="Q1" s="35"/>
      <c r="R1" s="35"/>
    </row>
    <row r="2" spans="1:18" ht="20.100000000000001" customHeight="1">
      <c r="A2" s="438"/>
      <c r="B2" s="438"/>
      <c r="C2" s="432"/>
      <c r="D2" s="432"/>
      <c r="E2" s="173"/>
      <c r="F2" s="173"/>
      <c r="G2" s="388" t="s">
        <v>106</v>
      </c>
      <c r="H2" s="389"/>
      <c r="I2" s="389"/>
      <c r="J2" s="389"/>
      <c r="K2" s="31" t="s">
        <v>82</v>
      </c>
      <c r="L2" s="31" t="s">
        <v>149</v>
      </c>
      <c r="O2" s="20"/>
      <c r="P2" s="20"/>
      <c r="Q2" s="20"/>
    </row>
    <row r="3" spans="1:18" ht="27.95" customHeight="1">
      <c r="A3" s="198"/>
      <c r="B3" s="198"/>
      <c r="C3" s="198"/>
      <c r="D3" s="173"/>
      <c r="E3" s="173"/>
      <c r="F3" s="173"/>
      <c r="G3" s="413" t="s">
        <v>156</v>
      </c>
      <c r="H3" s="414"/>
      <c r="I3" s="382" t="s">
        <v>79</v>
      </c>
      <c r="J3" s="192" t="s">
        <v>80</v>
      </c>
      <c r="K3" s="162" t="s">
        <v>209</v>
      </c>
      <c r="L3" s="183"/>
      <c r="O3" s="20"/>
      <c r="P3" s="20"/>
      <c r="Q3" s="20"/>
    </row>
    <row r="4" spans="1:18" ht="27.95" customHeight="1">
      <c r="A4" s="198"/>
      <c r="B4" s="198"/>
      <c r="C4" s="198"/>
      <c r="D4" s="173"/>
      <c r="E4" s="173"/>
      <c r="F4" s="173"/>
      <c r="G4" s="415"/>
      <c r="H4" s="416"/>
      <c r="I4" s="383"/>
      <c r="J4" s="192" t="s">
        <v>81</v>
      </c>
      <c r="K4" s="162">
        <v>3</v>
      </c>
      <c r="L4" s="183"/>
      <c r="O4" s="20"/>
      <c r="P4" s="20"/>
      <c r="Q4" s="20"/>
    </row>
    <row r="5" spans="1:18" ht="27.95" customHeight="1">
      <c r="A5" s="198"/>
      <c r="B5" s="198"/>
      <c r="C5" s="198"/>
      <c r="D5" s="173"/>
      <c r="E5" s="173"/>
      <c r="F5" s="173"/>
      <c r="G5" s="415"/>
      <c r="H5" s="416"/>
      <c r="I5" s="386" t="s">
        <v>90</v>
      </c>
      <c r="J5" s="387"/>
      <c r="K5" s="162" t="s">
        <v>147</v>
      </c>
      <c r="L5" s="183"/>
      <c r="O5" s="20"/>
      <c r="P5" s="20"/>
      <c r="Q5" s="20"/>
    </row>
    <row r="6" spans="1:18" ht="27.95" customHeight="1">
      <c r="A6" s="198"/>
      <c r="B6" s="198"/>
      <c r="C6" s="198"/>
      <c r="D6" s="173"/>
      <c r="E6" s="173"/>
      <c r="F6" s="173"/>
      <c r="G6" s="415"/>
      <c r="H6" s="416"/>
      <c r="I6" s="382" t="s">
        <v>84</v>
      </c>
      <c r="J6" s="192" t="s">
        <v>4</v>
      </c>
      <c r="K6" s="162" t="s">
        <v>146</v>
      </c>
      <c r="L6" s="183"/>
      <c r="O6" s="20"/>
      <c r="P6" s="20"/>
      <c r="Q6" s="20"/>
    </row>
    <row r="7" spans="1:18" ht="27.95" customHeight="1">
      <c r="A7" s="199"/>
      <c r="B7" s="199"/>
      <c r="C7" s="199"/>
      <c r="D7" s="195"/>
      <c r="E7" s="195"/>
      <c r="F7" s="195"/>
      <c r="G7" s="415"/>
      <c r="H7" s="416"/>
      <c r="I7" s="383"/>
      <c r="J7" s="192" t="s">
        <v>3</v>
      </c>
      <c r="K7" s="163" t="s">
        <v>83</v>
      </c>
      <c r="L7" s="193"/>
      <c r="O7" s="20"/>
      <c r="P7" s="20"/>
      <c r="Q7" s="20"/>
    </row>
    <row r="8" spans="1:18" ht="27.95" customHeight="1">
      <c r="A8" s="198"/>
      <c r="B8" s="198"/>
      <c r="C8" s="198"/>
      <c r="D8" s="173"/>
      <c r="E8" s="173"/>
      <c r="F8" s="173"/>
      <c r="G8" s="415"/>
      <c r="H8" s="416"/>
      <c r="I8" s="425" t="s">
        <v>104</v>
      </c>
      <c r="J8" s="192" t="s">
        <v>102</v>
      </c>
      <c r="K8" s="162" t="s">
        <v>146</v>
      </c>
      <c r="L8" s="183"/>
      <c r="O8" s="20"/>
      <c r="P8" s="132"/>
      <c r="Q8" s="132"/>
      <c r="R8" s="132"/>
    </row>
    <row r="9" spans="1:18" s="20" customFormat="1" ht="27.95" customHeight="1">
      <c r="A9" s="198"/>
      <c r="B9" s="198"/>
      <c r="C9" s="198"/>
      <c r="D9" s="173"/>
      <c r="E9" s="173"/>
      <c r="F9" s="173"/>
      <c r="G9" s="415"/>
      <c r="H9" s="416"/>
      <c r="I9" s="426"/>
      <c r="J9" s="192" t="s">
        <v>103</v>
      </c>
      <c r="K9" s="162" t="s">
        <v>105</v>
      </c>
      <c r="L9" s="185"/>
      <c r="M9" s="21" t="s">
        <v>273</v>
      </c>
      <c r="N9" s="20" t="s">
        <v>274</v>
      </c>
      <c r="P9" s="132"/>
      <c r="Q9" s="132"/>
      <c r="R9" s="132"/>
    </row>
    <row r="10" spans="1:18" s="20" customFormat="1" ht="27.95" customHeight="1">
      <c r="A10" s="198"/>
      <c r="B10" s="198"/>
      <c r="C10" s="198"/>
      <c r="D10" s="173"/>
      <c r="E10" s="173"/>
      <c r="F10" s="173"/>
      <c r="G10" s="415"/>
      <c r="H10" s="416"/>
      <c r="I10" s="386" t="s">
        <v>101</v>
      </c>
      <c r="J10" s="387"/>
      <c r="K10" s="162" t="s">
        <v>130</v>
      </c>
      <c r="L10" s="185"/>
      <c r="M10" s="21" t="s">
        <v>273</v>
      </c>
      <c r="N10" s="20" t="s">
        <v>274</v>
      </c>
      <c r="P10" s="195"/>
      <c r="Q10" s="132"/>
      <c r="R10" s="132"/>
    </row>
    <row r="11" spans="1:18" ht="27.95" customHeight="1">
      <c r="A11" s="198"/>
      <c r="B11" s="198"/>
      <c r="C11" s="198"/>
      <c r="D11" s="173"/>
      <c r="E11" s="173"/>
      <c r="F11" s="173"/>
      <c r="G11" s="415"/>
      <c r="H11" s="416"/>
      <c r="I11" s="382" t="s">
        <v>85</v>
      </c>
      <c r="J11" s="192" t="s">
        <v>93</v>
      </c>
      <c r="K11" s="162" t="s">
        <v>131</v>
      </c>
      <c r="L11" s="183"/>
      <c r="O11" s="20"/>
      <c r="P11" s="195"/>
      <c r="Q11" s="132"/>
      <c r="R11" s="132"/>
    </row>
    <row r="12" spans="1:18" ht="27.95" customHeight="1">
      <c r="A12" s="198"/>
      <c r="B12" s="198"/>
      <c r="C12" s="198"/>
      <c r="D12" s="173"/>
      <c r="E12" s="173"/>
      <c r="F12" s="173"/>
      <c r="G12" s="415"/>
      <c r="H12" s="416"/>
      <c r="I12" s="384"/>
      <c r="J12" s="192" t="s">
        <v>94</v>
      </c>
      <c r="K12" s="162" t="s">
        <v>132</v>
      </c>
      <c r="L12" s="183"/>
      <c r="O12" s="20"/>
      <c r="P12" s="195"/>
      <c r="Q12" s="132"/>
      <c r="R12" s="132"/>
    </row>
    <row r="13" spans="1:18" ht="27.95" customHeight="1">
      <c r="A13" s="198"/>
      <c r="B13" s="198"/>
      <c r="C13" s="198"/>
      <c r="D13" s="173"/>
      <c r="E13" s="173"/>
      <c r="F13" s="173"/>
      <c r="G13" s="415"/>
      <c r="H13" s="416"/>
      <c r="I13" s="384"/>
      <c r="J13" s="192" t="s">
        <v>39</v>
      </c>
      <c r="K13" s="162" t="s">
        <v>148</v>
      </c>
      <c r="L13" s="183"/>
      <c r="O13" s="20"/>
      <c r="P13" s="195"/>
      <c r="Q13" s="132"/>
      <c r="R13" s="132"/>
    </row>
    <row r="14" spans="1:18" ht="27.95" customHeight="1">
      <c r="A14" s="199"/>
      <c r="B14" s="199"/>
      <c r="C14" s="199"/>
      <c r="D14" s="195"/>
      <c r="E14" s="195"/>
      <c r="F14" s="195"/>
      <c r="G14" s="415"/>
      <c r="H14" s="416"/>
      <c r="I14" s="384"/>
      <c r="J14" s="192" t="s">
        <v>37</v>
      </c>
      <c r="K14" s="163" t="s">
        <v>96</v>
      </c>
      <c r="L14" s="193"/>
      <c r="O14" s="20"/>
      <c r="P14" s="195"/>
      <c r="Q14" s="132"/>
      <c r="R14" s="132"/>
    </row>
    <row r="15" spans="1:18" ht="27.95" customHeight="1">
      <c r="A15" s="198"/>
      <c r="B15" s="198"/>
      <c r="C15" s="198"/>
      <c r="D15" s="173"/>
      <c r="E15" s="173"/>
      <c r="F15" s="173"/>
      <c r="G15" s="415"/>
      <c r="H15" s="416"/>
      <c r="I15" s="384"/>
      <c r="J15" s="192" t="s">
        <v>40</v>
      </c>
      <c r="K15" s="162" t="s">
        <v>123</v>
      </c>
      <c r="L15" s="185"/>
      <c r="M15" s="21" t="s">
        <v>273</v>
      </c>
      <c r="N15" s="20" t="s">
        <v>274</v>
      </c>
      <c r="O15" s="20"/>
      <c r="P15" s="20"/>
      <c r="Q15" s="132"/>
      <c r="R15" s="132"/>
    </row>
    <row r="16" spans="1:18" ht="27.95" customHeight="1">
      <c r="A16" s="199"/>
      <c r="B16" s="199"/>
      <c r="C16" s="199"/>
      <c r="D16" s="201" t="s">
        <v>349</v>
      </c>
      <c r="E16" s="201" t="s">
        <v>348</v>
      </c>
      <c r="F16" s="195"/>
      <c r="G16" s="415"/>
      <c r="H16" s="416"/>
      <c r="I16" s="383"/>
      <c r="J16" s="192" t="s">
        <v>95</v>
      </c>
      <c r="K16" s="163" t="s">
        <v>108</v>
      </c>
      <c r="L16" s="193"/>
      <c r="O16" s="20"/>
      <c r="P16" s="20"/>
      <c r="Q16" s="20"/>
    </row>
    <row r="17" spans="1:23" ht="27.95" customHeight="1">
      <c r="A17" s="200"/>
      <c r="B17" s="200"/>
      <c r="C17" s="200"/>
      <c r="D17" s="203" t="str">
        <f>IF(OR(L15="",L17=""),"",IF(E17&lt;L17,E17,L17))</f>
        <v/>
      </c>
      <c r="E17" s="203" t="str">
        <f>IF(L15="","",IF(L15="５人槽",414000,IF(L15="７人槽",474000,IF(L15="１０人槽",660000,""))))</f>
        <v/>
      </c>
      <c r="F17" s="196"/>
      <c r="G17" s="415"/>
      <c r="H17" s="416"/>
      <c r="I17" s="429" t="s">
        <v>219</v>
      </c>
      <c r="J17" s="194" t="s">
        <v>220</v>
      </c>
      <c r="K17" s="34">
        <v>474000</v>
      </c>
      <c r="L17" s="64"/>
      <c r="M17" s="21" t="s">
        <v>273</v>
      </c>
      <c r="N17" s="158" t="str">
        <f>IF(E17="","",IF(L17&gt;E17,"限度額を超えています","限度額"&amp;DBCS(E17/1000)&amp;"千円"))</f>
        <v/>
      </c>
      <c r="R17" s="35"/>
    </row>
    <row r="18" spans="1:23" s="20" customFormat="1" ht="27.95" customHeight="1">
      <c r="A18" s="200"/>
      <c r="B18" s="200"/>
      <c r="C18" s="200"/>
      <c r="D18" s="203" t="str">
        <f>IF(L18="","",IF(AND($L$27="改築",$L$31&lt;&gt;"その他",$L$33="撤去"),IF(L18&gt;E18,E18,L18),""))</f>
        <v/>
      </c>
      <c r="E18" s="202" t="str">
        <f>IF(L31="","",IF(L31="汲み取り便槽",120000,IF(L31="単独処理浄化槽",150000,IF(L31="その他",0,""))))</f>
        <v/>
      </c>
      <c r="F18" s="196"/>
      <c r="G18" s="415"/>
      <c r="H18" s="416"/>
      <c r="I18" s="430"/>
      <c r="J18" s="157" t="s">
        <v>221</v>
      </c>
      <c r="K18" s="34">
        <v>150000</v>
      </c>
      <c r="L18" s="64"/>
      <c r="M18" s="21" t="s">
        <v>273</v>
      </c>
      <c r="N18" s="158" t="str">
        <f>IF(E18="","",IF(L18&gt;E18,"限度額を超えています","限度額"&amp;DBCS(E18/10000)&amp;"万円"))</f>
        <v/>
      </c>
      <c r="O18" s="36"/>
      <c r="P18" s="35"/>
      <c r="Q18" s="35"/>
      <c r="R18" s="35"/>
    </row>
    <row r="19" spans="1:23" s="20" customFormat="1" ht="27.95" customHeight="1">
      <c r="A19" s="200"/>
      <c r="B19" s="200"/>
      <c r="C19" s="200"/>
      <c r="D19" s="203" t="str">
        <f>IF(L19="","",IF(AND($L$27="改築",$L$31&lt;&gt;"その他"),IF(L19&gt;E19,E19,L19),""))</f>
        <v/>
      </c>
      <c r="E19" s="202" t="str">
        <f>IF(L27="改築",330000,"")</f>
        <v/>
      </c>
      <c r="F19" s="196"/>
      <c r="G19" s="415"/>
      <c r="H19" s="416"/>
      <c r="I19" s="430"/>
      <c r="J19" s="157" t="s">
        <v>222</v>
      </c>
      <c r="K19" s="34">
        <v>330000</v>
      </c>
      <c r="L19" s="64"/>
      <c r="M19" s="21" t="s">
        <v>273</v>
      </c>
      <c r="N19" s="158" t="str">
        <f>IF(E19="","",IF(L19&gt;E19,"限度額を超えています","限度額"&amp;DBCS(E19/10000)&amp;"万円"))</f>
        <v/>
      </c>
      <c r="O19" s="36"/>
      <c r="P19" s="35"/>
      <c r="Q19" s="35"/>
      <c r="R19" s="35"/>
    </row>
    <row r="20" spans="1:23" s="20" customFormat="1" ht="27.95" customHeight="1">
      <c r="A20" s="200"/>
      <c r="B20" s="200"/>
      <c r="C20" s="200"/>
      <c r="D20" s="203">
        <f>SUM(D17:D19)</f>
        <v>0</v>
      </c>
      <c r="E20" s="203">
        <f>SUM(E17:E19)</f>
        <v>0</v>
      </c>
      <c r="F20" s="196"/>
      <c r="G20" s="415"/>
      <c r="H20" s="416"/>
      <c r="I20" s="431"/>
      <c r="J20" s="194" t="s">
        <v>223</v>
      </c>
      <c r="K20" s="34">
        <f>SUM(K17:K19)</f>
        <v>954000</v>
      </c>
      <c r="L20" s="51">
        <f>SUM(L17:L19)</f>
        <v>0</v>
      </c>
      <c r="M20" s="21" t="s">
        <v>273</v>
      </c>
      <c r="N20" s="20" t="s">
        <v>275</v>
      </c>
      <c r="O20" s="36"/>
      <c r="P20" s="35"/>
      <c r="Q20" s="35"/>
      <c r="R20" s="35"/>
    </row>
    <row r="21" spans="1:23" ht="27.95" customHeight="1">
      <c r="A21" s="198"/>
      <c r="B21" s="198"/>
      <c r="C21" s="198"/>
      <c r="D21" s="173"/>
      <c r="E21" s="173"/>
      <c r="F21" s="173"/>
      <c r="G21" s="417"/>
      <c r="H21" s="418"/>
      <c r="I21" s="386" t="s">
        <v>100</v>
      </c>
      <c r="J21" s="387"/>
      <c r="K21" s="162" t="s">
        <v>145</v>
      </c>
      <c r="L21" s="183"/>
      <c r="O21" s="20"/>
      <c r="P21" s="20"/>
      <c r="Q21" s="20"/>
    </row>
    <row r="22" spans="1:23" s="20" customFormat="1" ht="15" customHeight="1">
      <c r="A22" s="126"/>
      <c r="B22" s="126"/>
      <c r="C22" s="126"/>
      <c r="D22" s="201" t="s">
        <v>350</v>
      </c>
      <c r="F22" s="62"/>
      <c r="G22" s="21"/>
      <c r="H22" s="21"/>
      <c r="M22" s="91"/>
      <c r="O22" s="36"/>
      <c r="P22" s="35"/>
      <c r="Q22" s="35"/>
    </row>
    <row r="23" spans="1:23" ht="27.95" customHeight="1">
      <c r="A23" s="198"/>
      <c r="B23" s="198"/>
      <c r="C23" s="198"/>
      <c r="D23" s="204" t="str">
        <f>IF(L23="","　　　　年　　月　　日",DBCS(IF(L23&lt;$D$113,TEXT(L23,"ggge年"),"令和"&amp;IF(YEAR(L23)-2018=1," 元年",IF(YEAR(L23)-2018&lt;10,"　","")&amp;YEAR(L23)-2018&amp;"年"))&amp;IF(MONTH(L23)&lt;=9," ","")&amp;TEXT(L23,"m月")&amp;IF(DAY(L23)&lt;=9," ","")&amp;TEXT(L23,"d日")))</f>
        <v>　　　　年　　月　　日</v>
      </c>
      <c r="E23" s="205"/>
      <c r="F23" s="205"/>
      <c r="G23" s="419" t="s">
        <v>163</v>
      </c>
      <c r="H23" s="420"/>
      <c r="I23" s="366" t="s">
        <v>91</v>
      </c>
      <c r="J23" s="367"/>
      <c r="K23" s="164">
        <v>44323</v>
      </c>
      <c r="L23" s="190"/>
      <c r="M23" s="21" t="s">
        <v>273</v>
      </c>
      <c r="N23" t="s">
        <v>276</v>
      </c>
      <c r="O23" s="20"/>
      <c r="P23" s="20"/>
      <c r="Q23" s="20"/>
    </row>
    <row r="24" spans="1:23" ht="27.95" customHeight="1">
      <c r="A24" s="198"/>
      <c r="B24" s="198"/>
      <c r="C24" s="198"/>
      <c r="D24" s="204" t="str">
        <f>IF(L24="","　　　　年　　月　　日",DBCS(IF(L23&lt;$D$113,TEXT(L24,"ggge年"),"令和"&amp;IF(YEAR(L24)-2018=1," 元年",IF(YEAR(L24)-2018&lt;10,"　","")&amp;YEAR(L24)-2018&amp;"年"))&amp;IF(MONTH(L24)&lt;=9," ","")&amp;TEXT(L24,"m月")&amp;IF(DAY(L24)&lt;=9," ","")&amp;TEXT(L24,"d日")))</f>
        <v>　　　　年　　月　　日</v>
      </c>
      <c r="E24" s="205"/>
      <c r="F24" s="205"/>
      <c r="G24" s="421"/>
      <c r="H24" s="422"/>
      <c r="I24" s="366" t="s">
        <v>86</v>
      </c>
      <c r="J24" s="367"/>
      <c r="K24" s="164">
        <v>44326</v>
      </c>
      <c r="L24" s="190"/>
      <c r="M24" s="21" t="s">
        <v>273</v>
      </c>
      <c r="N24" t="s">
        <v>277</v>
      </c>
      <c r="O24" s="20"/>
      <c r="P24" s="20"/>
      <c r="Q24" s="20"/>
    </row>
    <row r="25" spans="1:23" ht="27.95" customHeight="1">
      <c r="A25" s="198"/>
      <c r="B25" s="198"/>
      <c r="C25" s="198"/>
      <c r="D25" s="204" t="str">
        <f>IF(L25="","　　　　年　　月　　日",DBCS(IF(L23&lt;$D$113,TEXT(L25,"ggge年"),"令和"&amp;IF(YEAR(L25)-2018=1," 元年",IF(YEAR(L25)-2018&lt;10,"　","")&amp;YEAR(L25)-2018&amp;"年"))&amp;IF(MONTH(L25)&lt;=9," ","")&amp;TEXT(L25,"m月")&amp;IF(DAY(L25)&lt;=9," ","")&amp;TEXT(L25,"d日")))</f>
        <v>　　　　年　　月　　日</v>
      </c>
      <c r="E25" s="205"/>
      <c r="F25" s="205"/>
      <c r="G25" s="423"/>
      <c r="H25" s="424"/>
      <c r="I25" s="366" t="s">
        <v>87</v>
      </c>
      <c r="J25" s="367"/>
      <c r="K25" s="164">
        <v>44500</v>
      </c>
      <c r="L25" s="190"/>
      <c r="M25" s="21" t="s">
        <v>273</v>
      </c>
      <c r="N25" s="381" t="s">
        <v>347</v>
      </c>
      <c r="O25" s="381"/>
      <c r="P25" s="381"/>
      <c r="Q25" s="381"/>
      <c r="R25" s="381"/>
      <c r="S25" s="381"/>
      <c r="T25" s="62"/>
      <c r="U25" s="62"/>
    </row>
    <row r="26" spans="1:23" s="20" customFormat="1" ht="27.95" customHeight="1">
      <c r="A26" s="198"/>
      <c r="B26" s="198"/>
      <c r="C26" s="198"/>
      <c r="D26" s="204" t="str">
        <f>IF(L26="","　　　　年　　月　　日",DBCS(IF(L26&lt;$D$113,TEXT(L26,"ggge年"),"令和"&amp;IF(YEAR(L26)-2018=1," 元年",IF(YEAR(L26)-2018&lt;10,"　","")&amp;YEAR(L26)-2018&amp;"年"))&amp;IF(MONTH(L26)&lt;=9," ","")&amp;TEXT(L26,"m月")&amp;IF(DAY(L26)&lt;=9," ","")&amp;TEXT(L26,"d日")))</f>
        <v>　　　　年　　月　　日</v>
      </c>
      <c r="E26" s="205"/>
      <c r="F26" s="205"/>
      <c r="G26" s="427" t="s">
        <v>160</v>
      </c>
      <c r="H26" s="428"/>
      <c r="I26" s="366" t="s">
        <v>161</v>
      </c>
      <c r="J26" s="367"/>
      <c r="K26" s="164">
        <v>44323</v>
      </c>
      <c r="L26" s="190"/>
      <c r="M26" s="21" t="s">
        <v>273</v>
      </c>
      <c r="N26" s="20" t="s">
        <v>351</v>
      </c>
      <c r="P26" s="36"/>
    </row>
    <row r="27" spans="1:23" s="20" customFormat="1" ht="27.95" customHeight="1">
      <c r="A27" s="198"/>
      <c r="B27" s="198"/>
      <c r="C27" s="198"/>
      <c r="D27" s="208"/>
      <c r="E27" s="208"/>
      <c r="F27" s="207"/>
      <c r="G27" s="358" t="s">
        <v>162</v>
      </c>
      <c r="H27" s="210" t="s">
        <v>265</v>
      </c>
      <c r="I27" s="357" t="s">
        <v>158</v>
      </c>
      <c r="J27" s="357"/>
      <c r="K27" s="165" t="s">
        <v>159</v>
      </c>
      <c r="L27" s="211"/>
      <c r="M27" s="37" t="s">
        <v>273</v>
      </c>
      <c r="N27" s="346" t="str">
        <f>IF(AND(OR(L18&lt;&gt;"",L19&lt;&gt;""),L27&lt;&gt;"改築"),"「撤去費用」「配管費用」を申請する際は「改築」を選択してください","選択してください")</f>
        <v>選択してください</v>
      </c>
      <c r="O27" s="346"/>
      <c r="P27" s="346"/>
      <c r="S27" s="219"/>
      <c r="T27" s="156"/>
      <c r="U27" s="62"/>
      <c r="V27" s="62"/>
      <c r="W27" s="62"/>
    </row>
    <row r="28" spans="1:23" s="20" customFormat="1" ht="27.95" customHeight="1">
      <c r="A28" s="198"/>
      <c r="B28" s="198"/>
      <c r="C28" s="198"/>
      <c r="D28" s="208"/>
      <c r="E28" s="208"/>
      <c r="F28" s="207"/>
      <c r="G28" s="358"/>
      <c r="H28" s="359" t="s">
        <v>266</v>
      </c>
      <c r="I28" s="357" t="s">
        <v>327</v>
      </c>
      <c r="J28" s="357"/>
      <c r="K28" s="165" t="s">
        <v>330</v>
      </c>
      <c r="L28" s="211"/>
      <c r="M28" s="91" t="s">
        <v>273</v>
      </c>
      <c r="N28" s="20" t="s">
        <v>329</v>
      </c>
      <c r="O28" s="120"/>
      <c r="P28" s="120"/>
      <c r="S28" s="219"/>
      <c r="T28" s="220"/>
      <c r="U28" s="62"/>
      <c r="V28" s="62"/>
      <c r="W28" s="62"/>
    </row>
    <row r="29" spans="1:23" s="20" customFormat="1" ht="27.95" customHeight="1">
      <c r="A29" s="198"/>
      <c r="B29" s="198"/>
      <c r="C29" s="198"/>
      <c r="D29" s="208"/>
      <c r="E29" s="208"/>
      <c r="F29" s="207"/>
      <c r="G29" s="358"/>
      <c r="H29" s="359"/>
      <c r="I29" s="357" t="s">
        <v>328</v>
      </c>
      <c r="J29" s="357"/>
      <c r="K29" s="165"/>
      <c r="L29" s="211"/>
      <c r="M29" s="91" t="s">
        <v>273</v>
      </c>
      <c r="N29" s="20" t="s">
        <v>329</v>
      </c>
      <c r="O29" s="120"/>
      <c r="P29" s="120"/>
      <c r="S29" s="219"/>
      <c r="T29" s="156"/>
      <c r="U29" s="62"/>
      <c r="V29" s="62"/>
      <c r="W29" s="62"/>
    </row>
    <row r="30" spans="1:23" s="20" customFormat="1" ht="27.95" customHeight="1">
      <c r="A30" s="198"/>
      <c r="B30" s="198"/>
      <c r="C30" s="198"/>
      <c r="D30" s="208"/>
      <c r="E30" s="208"/>
      <c r="F30" s="207"/>
      <c r="G30" s="358"/>
      <c r="H30" s="359"/>
      <c r="I30" s="359" t="s">
        <v>331</v>
      </c>
      <c r="J30" s="357"/>
      <c r="K30" s="165" t="s">
        <v>330</v>
      </c>
      <c r="L30" s="211"/>
      <c r="M30" s="91" t="s">
        <v>273</v>
      </c>
      <c r="N30" s="380" t="s">
        <v>332</v>
      </c>
      <c r="O30" s="380"/>
      <c r="P30" s="380"/>
      <c r="Q30" s="160"/>
      <c r="R30" s="160"/>
      <c r="S30" s="120"/>
      <c r="T30" s="156"/>
      <c r="U30" s="62"/>
      <c r="V30" s="62"/>
      <c r="W30" s="62"/>
    </row>
    <row r="31" spans="1:23" s="20" customFormat="1" ht="27.95" customHeight="1">
      <c r="A31" s="198"/>
      <c r="B31" s="198"/>
      <c r="C31" s="198"/>
      <c r="D31" s="208"/>
      <c r="E31" s="208"/>
      <c r="F31" s="207"/>
      <c r="G31" s="358"/>
      <c r="H31" s="359" t="s">
        <v>272</v>
      </c>
      <c r="I31" s="359" t="s">
        <v>280</v>
      </c>
      <c r="J31" s="357"/>
      <c r="K31" s="165" t="s">
        <v>269</v>
      </c>
      <c r="L31" s="211"/>
      <c r="M31" s="72" t="s">
        <v>273</v>
      </c>
      <c r="N31" s="346" t="str">
        <f>IF(AND(OR(L18&lt;&gt;"",L19&lt;&gt;""),L31="その他"),"「撤去費用」「配管費用」を申請する際は「その他」を選択しないでください","選択してください")</f>
        <v>選択してください</v>
      </c>
      <c r="O31" s="346"/>
      <c r="P31" s="346"/>
    </row>
    <row r="32" spans="1:23" s="20" customFormat="1" ht="27.95" customHeight="1">
      <c r="A32" s="198"/>
      <c r="B32" s="198"/>
      <c r="C32" s="198"/>
      <c r="D32" s="208"/>
      <c r="E32" s="208"/>
      <c r="F32" s="207"/>
      <c r="G32" s="358"/>
      <c r="H32" s="359"/>
      <c r="I32" s="357" t="s">
        <v>271</v>
      </c>
      <c r="J32" s="357"/>
      <c r="K32" s="165"/>
      <c r="L32" s="212"/>
      <c r="M32" s="37"/>
      <c r="N32" s="346"/>
      <c r="O32" s="346"/>
      <c r="P32" s="346"/>
      <c r="Q32" s="47"/>
      <c r="R32" s="47"/>
      <c r="W32" s="47"/>
    </row>
    <row r="33" spans="1:23" s="20" customFormat="1" ht="27.95" customHeight="1">
      <c r="A33" s="198"/>
      <c r="B33" s="198"/>
      <c r="C33" s="198"/>
      <c r="D33" s="208"/>
      <c r="E33" s="208"/>
      <c r="F33" s="207"/>
      <c r="G33" s="358"/>
      <c r="H33" s="359" t="s">
        <v>278</v>
      </c>
      <c r="I33" s="359" t="s">
        <v>279</v>
      </c>
      <c r="J33" s="359"/>
      <c r="K33" s="165" t="s">
        <v>155</v>
      </c>
      <c r="L33" s="211"/>
      <c r="M33" s="72" t="s">
        <v>273</v>
      </c>
      <c r="N33" s="346" t="str">
        <f>IF(AND(L18&lt;&gt;"",L33&lt;&gt;"撤去"),"「撤去費用」を申請する際は「撤去」を選択してください","選択してください")</f>
        <v>選択してください</v>
      </c>
      <c r="O33" s="346"/>
      <c r="P33" s="346"/>
    </row>
    <row r="34" spans="1:23" s="20" customFormat="1" ht="27.95" customHeight="1">
      <c r="A34" s="198"/>
      <c r="B34" s="198"/>
      <c r="C34" s="198"/>
      <c r="D34" s="208"/>
      <c r="E34" s="208"/>
      <c r="F34" s="207"/>
      <c r="G34" s="358"/>
      <c r="H34" s="359"/>
      <c r="I34" s="357" t="s">
        <v>271</v>
      </c>
      <c r="J34" s="357"/>
      <c r="K34" s="165"/>
      <c r="L34" s="212"/>
      <c r="M34" s="37"/>
      <c r="O34" s="36"/>
    </row>
    <row r="35" spans="1:23" s="20" customFormat="1" ht="27.95" customHeight="1">
      <c r="A35" s="198"/>
      <c r="B35" s="198"/>
      <c r="C35" s="198"/>
      <c r="D35" s="208"/>
      <c r="E35" s="208"/>
      <c r="F35" s="207"/>
      <c r="G35" s="358"/>
      <c r="H35" s="359" t="s">
        <v>326</v>
      </c>
      <c r="I35" s="359" t="s">
        <v>281</v>
      </c>
      <c r="J35" s="357"/>
      <c r="K35" s="165" t="s">
        <v>282</v>
      </c>
      <c r="L35" s="211"/>
      <c r="M35" s="72" t="s">
        <v>273</v>
      </c>
      <c r="N35" s="20" t="s">
        <v>274</v>
      </c>
      <c r="O35" s="36"/>
      <c r="W35" s="47"/>
    </row>
    <row r="36" spans="1:23" s="20" customFormat="1" ht="27.95" customHeight="1">
      <c r="A36" s="198"/>
      <c r="B36" s="198"/>
      <c r="C36" s="198"/>
      <c r="D36" s="208"/>
      <c r="E36" s="208"/>
      <c r="F36" s="207"/>
      <c r="G36" s="358"/>
      <c r="H36" s="359"/>
      <c r="I36" s="357" t="str">
        <f>IF(OR(L35="貸家",L35="アパート"),L35&amp;"の名称","その他の内容")</f>
        <v>その他の内容</v>
      </c>
      <c r="J36" s="357"/>
      <c r="K36" s="165"/>
      <c r="L36" s="213"/>
      <c r="M36" s="91" t="s">
        <v>273</v>
      </c>
      <c r="N36" s="346" t="str">
        <f>IF(L35="","",IF(L35&lt;&gt;"個人宅","名称があれば入力してください",""))</f>
        <v/>
      </c>
      <c r="O36" s="346"/>
      <c r="P36" s="346"/>
    </row>
    <row r="37" spans="1:23" s="20" customFormat="1" ht="27.95" customHeight="1">
      <c r="A37" s="198"/>
      <c r="B37" s="198"/>
      <c r="C37" s="198"/>
      <c r="D37" s="208"/>
      <c r="E37" s="208"/>
      <c r="F37" s="207"/>
      <c r="G37" s="358"/>
      <c r="H37" s="210" t="s">
        <v>284</v>
      </c>
      <c r="I37" s="359" t="s">
        <v>285</v>
      </c>
      <c r="J37" s="357"/>
      <c r="K37" s="165" t="s">
        <v>286</v>
      </c>
      <c r="L37" s="211"/>
      <c r="M37" s="72" t="s">
        <v>273</v>
      </c>
      <c r="N37" s="20" t="s">
        <v>274</v>
      </c>
    </row>
    <row r="38" spans="1:23" s="20" customFormat="1" ht="27.95" customHeight="1">
      <c r="A38" s="198"/>
      <c r="B38" s="198"/>
      <c r="C38" s="198"/>
      <c r="D38" s="208"/>
      <c r="E38" s="208"/>
      <c r="F38" s="207"/>
      <c r="G38" s="358"/>
      <c r="H38" s="359" t="s">
        <v>287</v>
      </c>
      <c r="I38" s="359" t="s">
        <v>290</v>
      </c>
      <c r="J38" s="215" t="s">
        <v>288</v>
      </c>
      <c r="K38" s="165" t="s">
        <v>283</v>
      </c>
      <c r="L38" s="214"/>
      <c r="M38" s="72" t="s">
        <v>273</v>
      </c>
      <c r="N38" s="20" t="s">
        <v>274</v>
      </c>
    </row>
    <row r="39" spans="1:23" s="20" customFormat="1" ht="27.95" customHeight="1">
      <c r="A39" s="198"/>
      <c r="B39" s="198"/>
      <c r="C39" s="198"/>
      <c r="D39" s="208"/>
      <c r="E39" s="208"/>
      <c r="F39" s="207"/>
      <c r="G39" s="358"/>
      <c r="H39" s="359"/>
      <c r="I39" s="359"/>
      <c r="J39" s="210" t="str">
        <f>IF(OR(L38="貸家",L38="アパート"),L38&amp;"の名称","")</f>
        <v/>
      </c>
      <c r="K39" s="165" t="s">
        <v>294</v>
      </c>
      <c r="L39" s="216"/>
      <c r="M39" s="91" t="s">
        <v>273</v>
      </c>
      <c r="N39" s="346" t="str">
        <f>IF(L38="","",IF(L38&lt;&gt;"個人宅","名称があれば入力してください",""))</f>
        <v/>
      </c>
      <c r="O39" s="346"/>
      <c r="P39" s="346"/>
      <c r="W39" s="47"/>
    </row>
    <row r="40" spans="1:23" s="20" customFormat="1" ht="27.95" customHeight="1">
      <c r="A40" s="198"/>
      <c r="B40" s="198"/>
      <c r="C40" s="198"/>
      <c r="D40" s="208"/>
      <c r="E40" s="208"/>
      <c r="F40" s="207"/>
      <c r="G40" s="358"/>
      <c r="H40" s="359"/>
      <c r="I40" s="357"/>
      <c r="J40" s="215" t="s">
        <v>289</v>
      </c>
      <c r="K40" s="165" t="s">
        <v>267</v>
      </c>
      <c r="L40" s="214"/>
      <c r="M40" s="72" t="s">
        <v>273</v>
      </c>
      <c r="N40" s="20" t="s">
        <v>274</v>
      </c>
      <c r="O40" s="36"/>
      <c r="Q40" s="63"/>
      <c r="R40" s="47"/>
      <c r="S40" s="47"/>
    </row>
    <row r="41" spans="1:23" s="20" customFormat="1" ht="27.95" customHeight="1">
      <c r="A41" s="209"/>
      <c r="B41" s="209"/>
      <c r="C41" s="209"/>
      <c r="D41" s="208"/>
      <c r="E41" s="208"/>
      <c r="F41" s="207"/>
      <c r="G41" s="358"/>
      <c r="H41" s="210" t="s">
        <v>291</v>
      </c>
      <c r="I41" s="357" t="s">
        <v>292</v>
      </c>
      <c r="J41" s="357"/>
      <c r="K41" s="217" t="s">
        <v>293</v>
      </c>
      <c r="L41" s="216"/>
      <c r="M41" s="72" t="s">
        <v>273</v>
      </c>
      <c r="N41" s="20" t="s">
        <v>274</v>
      </c>
      <c r="O41" s="36"/>
      <c r="S41" s="47"/>
    </row>
    <row r="42" spans="1:23" ht="15" customHeight="1">
      <c r="A42" s="355" t="s">
        <v>301</v>
      </c>
      <c r="B42" s="355"/>
      <c r="C42" s="356" t="s">
        <v>300</v>
      </c>
      <c r="D42" s="356"/>
      <c r="E42" s="201" t="s">
        <v>346</v>
      </c>
      <c r="Q42" s="241" t="s">
        <v>137</v>
      </c>
      <c r="R42" s="242" t="s">
        <v>198</v>
      </c>
      <c r="S42" s="243"/>
      <c r="T42" s="243"/>
      <c r="U42" s="243"/>
      <c r="V42" s="243"/>
    </row>
    <row r="43" spans="1:23" s="20" customFormat="1" ht="27.95" customHeight="1">
      <c r="A43" s="155"/>
      <c r="B43" s="155"/>
      <c r="C43" s="155"/>
      <c r="D43" s="218" t="str">
        <f>IF(L43="","　　　　年　　月　　日",DBCS(IF(L43&lt;$D$113,TEXT(L43,"ggge年"),"令和"&amp;IF(YEAR(L43)-2018=1," 元年",IF(YEAR(L43)-2018&lt;10,"　","")&amp;YEAR(L43)-2018&amp;"年"))&amp;IF(MONTH(L43)&lt;=9," ","")&amp;TEXT(L43,"m月")&amp;IF(DAY(L43)&lt;=9," ","")&amp;TEXT(L43,"d日")))</f>
        <v>　　　　年　　月　　日</v>
      </c>
      <c r="E43" s="228"/>
      <c r="F43" s="174"/>
      <c r="G43" s="410" t="s">
        <v>175</v>
      </c>
      <c r="H43" s="363" t="s">
        <v>91</v>
      </c>
      <c r="I43" s="363"/>
      <c r="J43" s="363"/>
      <c r="K43" s="166">
        <v>44476</v>
      </c>
      <c r="L43" s="186"/>
      <c r="M43" s="37" t="s">
        <v>273</v>
      </c>
      <c r="N43" s="20" t="s">
        <v>303</v>
      </c>
      <c r="O43" s="36"/>
      <c r="Q43" s="371" t="s">
        <v>193</v>
      </c>
      <c r="R43" s="372"/>
      <c r="S43" s="373"/>
      <c r="T43" s="371" t="s">
        <v>13</v>
      </c>
      <c r="U43" s="372"/>
      <c r="V43" s="373"/>
    </row>
    <row r="44" spans="1:23" s="20" customFormat="1" ht="27.95" customHeight="1">
      <c r="A44" s="123"/>
      <c r="B44" s="123"/>
      <c r="C44" s="123"/>
      <c r="D44" s="69" t="str">
        <f>IF(L44="","　　　　年　　月　　日",DBCS(IF(L44&lt;$D$113,TEXT(L44,"ggge年"),"令和"&amp;IF(YEAR(L44)-2018=1," 元年",IF(YEAR(L44)-2018&lt;10,"　","")&amp;YEAR(L44)-2018&amp;"年"))&amp;IF(MONTH(L44)&lt;=9," ","")&amp;TEXT(L44,"m月")&amp;IF(DAY(L44)&lt;=9," ","")&amp;TEXT(L44,"d日")))</f>
        <v>　　　　年　　月　　日</v>
      </c>
      <c r="E44" s="229"/>
      <c r="F44" s="174"/>
      <c r="G44" s="411"/>
      <c r="H44" s="362" t="s">
        <v>99</v>
      </c>
      <c r="I44" s="362"/>
      <c r="J44" s="128" t="s">
        <v>88</v>
      </c>
      <c r="K44" s="166">
        <v>44324</v>
      </c>
      <c r="L44" s="186"/>
      <c r="M44" s="53" t="s">
        <v>182</v>
      </c>
      <c r="N44" s="46"/>
      <c r="O44" s="46"/>
      <c r="P44" s="46"/>
      <c r="Q44" s="377" t="s">
        <v>2</v>
      </c>
      <c r="R44" s="378"/>
      <c r="S44" s="379"/>
      <c r="T44" s="368" t="s">
        <v>160</v>
      </c>
      <c r="U44" s="369"/>
      <c r="V44" s="370"/>
    </row>
    <row r="45" spans="1:23" s="20" customFormat="1" ht="27.95" customHeight="1">
      <c r="A45" s="123"/>
      <c r="B45" s="123"/>
      <c r="C45" s="123"/>
      <c r="D45" s="123"/>
      <c r="E45" s="191"/>
      <c r="F45" s="175"/>
      <c r="G45" s="411"/>
      <c r="H45" s="362"/>
      <c r="I45" s="362"/>
      <c r="J45" s="60" t="s">
        <v>89</v>
      </c>
      <c r="K45" s="167">
        <v>123</v>
      </c>
      <c r="L45" s="189"/>
      <c r="M45" s="54" t="s">
        <v>183</v>
      </c>
      <c r="N45" s="46"/>
      <c r="O45" s="46"/>
      <c r="P45" s="46"/>
      <c r="Q45" s="377" t="s">
        <v>87</v>
      </c>
      <c r="R45" s="378"/>
      <c r="S45" s="379"/>
      <c r="T45" s="368" t="s">
        <v>194</v>
      </c>
      <c r="U45" s="369"/>
      <c r="V45" s="370"/>
    </row>
    <row r="46" spans="1:23" s="20" customFormat="1" ht="27.95" customHeight="1">
      <c r="A46" s="123"/>
      <c r="B46" s="123"/>
      <c r="C46" s="123"/>
      <c r="D46" s="123"/>
      <c r="E46" s="191"/>
      <c r="F46" s="175"/>
      <c r="G46" s="411"/>
      <c r="H46" s="364" t="s">
        <v>176</v>
      </c>
      <c r="I46" s="364"/>
      <c r="J46" s="364"/>
      <c r="K46" s="167" t="s">
        <v>171</v>
      </c>
      <c r="L46" s="221"/>
      <c r="M46" s="91" t="s">
        <v>273</v>
      </c>
      <c r="N46" s="20" t="s">
        <v>274</v>
      </c>
      <c r="O46" s="37"/>
      <c r="P46" s="37"/>
      <c r="Q46" s="377" t="s">
        <v>190</v>
      </c>
      <c r="R46" s="378"/>
      <c r="S46" s="379"/>
      <c r="T46" s="368" t="s">
        <v>196</v>
      </c>
      <c r="U46" s="369"/>
      <c r="V46" s="370"/>
    </row>
    <row r="47" spans="1:23" s="20" customFormat="1" ht="27.95" customHeight="1">
      <c r="A47" s="124"/>
      <c r="B47" s="124"/>
      <c r="C47" s="124"/>
      <c r="D47" s="235"/>
      <c r="E47" s="230"/>
      <c r="F47" s="176"/>
      <c r="G47" s="411"/>
      <c r="H47" s="61"/>
      <c r="I47" s="59"/>
      <c r="J47" s="128" t="s">
        <v>181</v>
      </c>
      <c r="K47" s="168" t="s">
        <v>188</v>
      </c>
      <c r="L47" s="222"/>
      <c r="M47" s="37"/>
      <c r="O47" s="36"/>
      <c r="P47" s="35"/>
      <c r="Q47" s="374" t="s">
        <v>345</v>
      </c>
      <c r="R47" s="375"/>
      <c r="S47" s="376"/>
      <c r="T47" s="368" t="s">
        <v>195</v>
      </c>
      <c r="U47" s="369"/>
      <c r="V47" s="370"/>
    </row>
    <row r="48" spans="1:23" s="20" customFormat="1" ht="27.95" customHeight="1">
      <c r="A48" s="433">
        <f>IF(L49="",0,1)</f>
        <v>0</v>
      </c>
      <c r="B48" s="49" t="str">
        <f>IF(L49="","",A48*10+1)</f>
        <v/>
      </c>
      <c r="C48" s="49" t="str">
        <f>IF(L49="","","事業完了予定日")</f>
        <v/>
      </c>
      <c r="D48" s="69" t="str">
        <f>IF(L48="","",IF(L43&lt;$D$113,TEXT(L48,"ggge年"),"令和"&amp;IF(YEAR(L48)-2018=1,"元年",IF(YEAR(L48)-2018&lt;10," ","")&amp;YEAR(L48)-2018&amp;"年"))&amp;IF(MONTH(L48)&lt;=9," ","")&amp;TEXT(L48,"m月")&amp;IF(DAY(L48)&lt;=9," ","")&amp;TEXT(L48,"d日"))</f>
        <v/>
      </c>
      <c r="E48" s="229"/>
      <c r="F48" s="174"/>
      <c r="G48" s="411"/>
      <c r="H48" s="365" t="s">
        <v>307</v>
      </c>
      <c r="I48" s="365"/>
      <c r="J48" s="128" t="s">
        <v>178</v>
      </c>
      <c r="K48" s="166">
        <v>44500</v>
      </c>
      <c r="L48" s="223" t="str">
        <f>IF(L46="事業計画変更",L25,"")</f>
        <v/>
      </c>
      <c r="M48" s="37" t="s">
        <v>273</v>
      </c>
      <c r="N48" s="20" t="s">
        <v>302</v>
      </c>
      <c r="O48" s="36"/>
      <c r="P48" s="35"/>
      <c r="Q48" s="244" t="s">
        <v>143</v>
      </c>
      <c r="R48" s="245" t="s">
        <v>197</v>
      </c>
      <c r="S48" s="246"/>
      <c r="T48" s="245"/>
      <c r="U48" s="245"/>
      <c r="V48" s="247"/>
    </row>
    <row r="49" spans="1:20" s="20" customFormat="1" ht="27.95" customHeight="1">
      <c r="A49" s="435"/>
      <c r="B49" s="125" t="str">
        <f>IF(L49="","",B48+1)</f>
        <v/>
      </c>
      <c r="C49" s="236"/>
      <c r="D49" s="70" t="str">
        <f>IF(L49="","",IF(L43&lt;$D$113,TEXT(L49,"ggge年"),"令和"&amp;IF(YEAR(L49)-2018=1,"元年",IF(YEAR(L49)-2018&lt;10," ","")&amp;YEAR(L49)-2018&amp;"年"))&amp;IF(MONTH(L49)&lt;=9," ","")&amp;TEXT(L49,"m月")&amp;IF(DAY(L49)&lt;=9," ","")&amp;TEXT(L49,"d日"))</f>
        <v/>
      </c>
      <c r="E49" s="231"/>
      <c r="F49" s="174"/>
      <c r="G49" s="411"/>
      <c r="H49" s="365"/>
      <c r="I49" s="365"/>
      <c r="J49" s="128" t="s">
        <v>180</v>
      </c>
      <c r="K49" s="166">
        <v>44529</v>
      </c>
      <c r="L49" s="67"/>
      <c r="M49" s="91" t="s">
        <v>273</v>
      </c>
      <c r="N49" s="91" t="s">
        <v>347</v>
      </c>
      <c r="O49" s="91"/>
      <c r="P49" s="91"/>
      <c r="Q49" s="91"/>
    </row>
    <row r="50" spans="1:20" s="20" customFormat="1" ht="27.95" customHeight="1">
      <c r="A50" s="433">
        <f>IF(L51="",A48,A48+1)</f>
        <v>0</v>
      </c>
      <c r="B50" s="49" t="str">
        <f>IF(L51="","",A50*10+1)</f>
        <v/>
      </c>
      <c r="C50" s="49" t="str">
        <f>IF(L51="","","見積り金額")</f>
        <v/>
      </c>
      <c r="D50" s="57" t="str">
        <f>IF(L50="","",TEXT(L50,"#,##0円"))</f>
        <v/>
      </c>
      <c r="E50" s="232"/>
      <c r="F50" s="177"/>
      <c r="G50" s="411"/>
      <c r="H50" s="365" t="s">
        <v>308</v>
      </c>
      <c r="I50" s="365"/>
      <c r="J50" s="128" t="s">
        <v>178</v>
      </c>
      <c r="K50" s="57">
        <v>1000000</v>
      </c>
      <c r="L50" s="64"/>
      <c r="M50" s="53"/>
      <c r="N50" s="55"/>
      <c r="O50" s="55"/>
      <c r="P50" s="55"/>
      <c r="Q50" s="55"/>
      <c r="R50" s="55"/>
      <c r="S50" s="55"/>
    </row>
    <row r="51" spans="1:20" s="20" customFormat="1" ht="27.95" customHeight="1">
      <c r="A51" s="435"/>
      <c r="B51" s="125" t="str">
        <f>IF(L51="","",B50+1)</f>
        <v/>
      </c>
      <c r="C51" s="236"/>
      <c r="D51" s="57" t="str">
        <f>IF(L51="","",TEXT(L51,"#,##0円"))</f>
        <v/>
      </c>
      <c r="E51" s="232"/>
      <c r="F51" s="177"/>
      <c r="G51" s="411"/>
      <c r="H51" s="365"/>
      <c r="I51" s="365"/>
      <c r="J51" s="128" t="s">
        <v>180</v>
      </c>
      <c r="K51" s="169">
        <v>1200000</v>
      </c>
      <c r="L51" s="224"/>
      <c r="M51" s="54"/>
      <c r="N51" s="56"/>
      <c r="O51" s="56"/>
      <c r="P51" s="56"/>
      <c r="Q51" s="56"/>
      <c r="R51" s="56"/>
      <c r="S51" s="46"/>
    </row>
    <row r="52" spans="1:20" s="20" customFormat="1" ht="27.95" customHeight="1">
      <c r="A52" s="433">
        <f>IF(L53="",A50,A50+1)</f>
        <v>0</v>
      </c>
      <c r="B52" s="49" t="str">
        <f>IF(L53="","",A52*10+1)</f>
        <v/>
      </c>
      <c r="C52" s="49" t="str">
        <f>IF(L53="","","人槽規模")</f>
        <v/>
      </c>
      <c r="D52" s="34">
        <f>IF(L52="","",L52)</f>
        <v>0</v>
      </c>
      <c r="E52" s="233"/>
      <c r="F52" s="178"/>
      <c r="G52" s="411"/>
      <c r="H52" s="365" t="s">
        <v>306</v>
      </c>
      <c r="I52" s="365"/>
      <c r="J52" s="128" t="s">
        <v>178</v>
      </c>
      <c r="K52" s="169" t="s">
        <v>210</v>
      </c>
      <c r="L52" s="225">
        <f>L15</f>
        <v>0</v>
      </c>
      <c r="M52" s="91" t="s">
        <v>273</v>
      </c>
      <c r="N52" s="20" t="s">
        <v>302</v>
      </c>
      <c r="O52" s="56"/>
      <c r="P52" s="56"/>
      <c r="Q52" s="56"/>
      <c r="R52" s="56"/>
      <c r="S52" s="46"/>
      <c r="T52" s="55"/>
    </row>
    <row r="53" spans="1:20" s="20" customFormat="1" ht="27.95" customHeight="1">
      <c r="A53" s="435"/>
      <c r="B53" s="125" t="str">
        <f>IF(L53="","",B52+1)</f>
        <v/>
      </c>
      <c r="C53" s="236"/>
      <c r="D53" s="58" t="str">
        <f>IF(L53="","",L53)</f>
        <v/>
      </c>
      <c r="E53" s="234"/>
      <c r="F53" s="177"/>
      <c r="G53" s="411"/>
      <c r="H53" s="365"/>
      <c r="I53" s="365"/>
      <c r="J53" s="128" t="s">
        <v>180</v>
      </c>
      <c r="K53" s="169" t="s">
        <v>377</v>
      </c>
      <c r="L53" s="185"/>
      <c r="M53" s="21" t="s">
        <v>273</v>
      </c>
      <c r="N53" s="20" t="s">
        <v>299</v>
      </c>
      <c r="O53" s="56"/>
      <c r="P53" s="56"/>
      <c r="Q53" s="56"/>
      <c r="R53" s="56"/>
      <c r="S53" s="46"/>
      <c r="T53" s="55"/>
    </row>
    <row r="54" spans="1:20" s="20" customFormat="1" ht="27.95" customHeight="1" thickBot="1">
      <c r="A54" s="433">
        <f>IF(L55="",A52,A52+1)</f>
        <v>0</v>
      </c>
      <c r="B54" s="49" t="str">
        <f>IF(L55="","",A54*10+1)</f>
        <v/>
      </c>
      <c r="C54" s="125" t="str">
        <f>IF(L55="","","浄化槽設置費用")</f>
        <v/>
      </c>
      <c r="D54" s="57" t="str">
        <f>IF(L54="","",TEXT(L54,"#,##0円"))</f>
        <v/>
      </c>
      <c r="E54" s="232"/>
      <c r="F54" s="177"/>
      <c r="G54" s="411"/>
      <c r="H54" s="410" t="s">
        <v>304</v>
      </c>
      <c r="I54" s="436" t="s">
        <v>305</v>
      </c>
      <c r="J54" s="128" t="s">
        <v>178</v>
      </c>
      <c r="K54" s="169">
        <v>390000</v>
      </c>
      <c r="L54" s="225" t="str">
        <f>D17</f>
        <v/>
      </c>
      <c r="M54" s="21" t="s">
        <v>273</v>
      </c>
      <c r="N54" s="20" t="s">
        <v>302</v>
      </c>
      <c r="O54" s="56"/>
      <c r="P54" s="56"/>
      <c r="Q54" s="56"/>
      <c r="R54" s="56"/>
      <c r="S54" s="46"/>
      <c r="T54" s="55"/>
    </row>
    <row r="55" spans="1:20" s="20" customFormat="1" ht="27.95" customHeight="1" thickBot="1">
      <c r="A55" s="435"/>
      <c r="B55" s="151" t="str">
        <f>IF(L55="","",B54+1)</f>
        <v/>
      </c>
      <c r="C55" s="153" t="str">
        <f>IF(L55="",L54,IF(E55&lt;L55,E55,L55))</f>
        <v/>
      </c>
      <c r="D55" s="152" t="str">
        <f>IF(OR(L53="",L55=""),"",TEXT(IF(E55&lt;L55,E55,L55),"#,##0円"))</f>
        <v/>
      </c>
      <c r="E55" s="203" t="str">
        <f>IF(L53="","",LOOKUP(L53,{"５人槽","７人槽","１０人槽";352000,441000,588000}))</f>
        <v/>
      </c>
      <c r="F55" s="178"/>
      <c r="G55" s="411"/>
      <c r="H55" s="411"/>
      <c r="I55" s="437"/>
      <c r="J55" s="128" t="s">
        <v>180</v>
      </c>
      <c r="K55" s="57">
        <v>474000</v>
      </c>
      <c r="L55" s="224"/>
      <c r="M55" s="21" t="s">
        <v>273</v>
      </c>
      <c r="N55" s="158" t="str">
        <f>IF(E55="","",IF(L55&gt;E55,"限度額を超えています","限度額"&amp;DBCS(E55/1000)&amp;"千円"))</f>
        <v/>
      </c>
      <c r="O55" s="56"/>
      <c r="P55" s="56"/>
      <c r="Q55" s="55"/>
      <c r="R55" s="56"/>
      <c r="S55" s="46"/>
      <c r="T55" s="55"/>
    </row>
    <row r="56" spans="1:20" s="20" customFormat="1" ht="27.95" customHeight="1" thickBot="1">
      <c r="A56" s="433">
        <f>IF(L57="",A54,A54+1)</f>
        <v>0</v>
      </c>
      <c r="B56" s="49" t="str">
        <f>IF(L57="","",A56*10+1)</f>
        <v/>
      </c>
      <c r="C56" s="127" t="str">
        <f>IF(L57="","","撤去費用")</f>
        <v/>
      </c>
      <c r="D56" s="57" t="str">
        <f>IF(AND(L57="",L56=""),"",TEXT(IF(L56="",0,L56),"#,##0円"))</f>
        <v/>
      </c>
      <c r="E56" s="232"/>
      <c r="F56" s="177"/>
      <c r="G56" s="411"/>
      <c r="H56" s="411"/>
      <c r="I56" s="364" t="s">
        <v>221</v>
      </c>
      <c r="J56" s="128" t="s">
        <v>178</v>
      </c>
      <c r="K56" s="169">
        <v>90000</v>
      </c>
      <c r="L56" s="225" t="str">
        <f>IF(D18="","",D18)</f>
        <v/>
      </c>
      <c r="M56" s="21" t="s">
        <v>273</v>
      </c>
      <c r="N56" s="20" t="s">
        <v>302</v>
      </c>
      <c r="O56" s="56"/>
      <c r="P56" s="56"/>
      <c r="Q56" s="56"/>
      <c r="R56" s="56"/>
      <c r="S56" s="46"/>
    </row>
    <row r="57" spans="1:20" s="20" customFormat="1" ht="27.95" customHeight="1" thickBot="1">
      <c r="A57" s="435"/>
      <c r="B57" s="151" t="str">
        <f>IF(L57="","",B56+1)</f>
        <v/>
      </c>
      <c r="C57" s="153" t="str">
        <f>IF(L57="",IF(L56="","",L56),IF(E57&lt;L57,E57,L57))</f>
        <v/>
      </c>
      <c r="D57" s="152" t="str">
        <f>IF(L57="","",TEXT(IF(L57&gt;E57,E57,L57),"#,##0円"))</f>
        <v/>
      </c>
      <c r="E57" s="203" t="str">
        <f>IF(L57="","",IF(AND($L$27="改築",$L$31&lt;&gt;"その他",$L$33="撤去"),90000,0))</f>
        <v/>
      </c>
      <c r="F57" s="179"/>
      <c r="G57" s="411"/>
      <c r="H57" s="411"/>
      <c r="I57" s="390"/>
      <c r="J57" s="128" t="s">
        <v>180</v>
      </c>
      <c r="K57" s="240">
        <v>90000</v>
      </c>
      <c r="L57" s="224"/>
      <c r="M57" s="21" t="s">
        <v>273</v>
      </c>
      <c r="N57" s="227" t="str">
        <f>IF(E57="","",IF(E57=0,"調査表　"&amp;IF($L$27&lt;&gt;"改築","問1-1が「改築」",IF($L$31="その他","問1-3が「単独処理浄化槽」又は「汲み取り便槽」","問1-4が「撤去」"))&amp;"でありません。調査票を再提出してください。",IF(L57&gt;E57,"限度額を超えています","限度額"&amp;DBCS(E57/10000)&amp;"万円")))</f>
        <v/>
      </c>
      <c r="O57" s="227"/>
      <c r="P57" s="227"/>
      <c r="Q57" s="56"/>
      <c r="R57" s="56"/>
      <c r="S57" s="46"/>
    </row>
    <row r="58" spans="1:20" s="20" customFormat="1" ht="27.95" customHeight="1" thickBot="1">
      <c r="A58" s="433">
        <f>IF(L59="",A56,A56+1)</f>
        <v>0</v>
      </c>
      <c r="B58" s="49" t="str">
        <f>IF(L59="","",A58*10+1)</f>
        <v/>
      </c>
      <c r="C58" s="127" t="str">
        <f>IF(L59="","","配管費用")</f>
        <v/>
      </c>
      <c r="D58" s="57" t="str">
        <f>IF(AND(L59="",L58=""),"",TEXT(IF(L58="",0,L58),"#,##0円"))</f>
        <v/>
      </c>
      <c r="E58" s="232"/>
      <c r="F58" s="177"/>
      <c r="G58" s="411"/>
      <c r="H58" s="411"/>
      <c r="I58" s="364" t="s">
        <v>222</v>
      </c>
      <c r="J58" s="128" t="s">
        <v>178</v>
      </c>
      <c r="K58" s="169">
        <v>300000</v>
      </c>
      <c r="L58" s="225" t="str">
        <f>IF(D19="","",D19)</f>
        <v/>
      </c>
      <c r="M58" s="21" t="s">
        <v>273</v>
      </c>
      <c r="N58" s="20" t="s">
        <v>302</v>
      </c>
      <c r="O58" s="56"/>
      <c r="P58" s="56"/>
      <c r="Q58" s="56"/>
      <c r="R58" s="56"/>
      <c r="S58" s="46"/>
    </row>
    <row r="59" spans="1:20" s="20" customFormat="1" ht="27.95" customHeight="1" thickBot="1">
      <c r="A59" s="434"/>
      <c r="B59" s="151" t="str">
        <f>IF(L59="","",B58+1)</f>
        <v/>
      </c>
      <c r="C59" s="153" t="str">
        <f>IF(L59="",IF(L58="","",L58),IF(E59&lt;L59,E59,L59))</f>
        <v/>
      </c>
      <c r="D59" s="152" t="str">
        <f>IF(L59="","",TEXT(IF(L59&gt;E59,E59,L59),"#,##0円"))</f>
        <v/>
      </c>
      <c r="E59" s="237" t="str">
        <f>IF(L59="","",IF(AND($L$27="改築",$L$31&lt;&gt;"その他"),300000,0))</f>
        <v/>
      </c>
      <c r="F59" s="179"/>
      <c r="G59" s="411"/>
      <c r="H59" s="411"/>
      <c r="I59" s="362"/>
      <c r="J59" s="128" t="s">
        <v>180</v>
      </c>
      <c r="K59" s="240">
        <v>300000</v>
      </c>
      <c r="L59" s="224"/>
      <c r="M59" s="21" t="s">
        <v>273</v>
      </c>
      <c r="N59" s="227" t="str">
        <f>IF(E59="","",IF(E59=0,"調査表　"&amp;IF($L$27&lt;&gt;"改築","問1-1が「改築」","問1-3が「単独処理浄化槽」又は「汲み取り便槽」")&amp;"でありません。調査票を再提出してください。",IF(L59&gt;E59,"限度額を超えています","限度額"&amp;DBCS(E59/10000)&amp;"万円")))</f>
        <v/>
      </c>
      <c r="O59" s="227"/>
      <c r="P59" s="227"/>
      <c r="Q59" s="56"/>
      <c r="R59" s="56"/>
      <c r="S59" s="46"/>
      <c r="T59" s="56"/>
    </row>
    <row r="60" spans="1:20" s="20" customFormat="1" ht="27.95" customHeight="1">
      <c r="A60" s="433">
        <f>IF(L62="",A58,A58+1)</f>
        <v>0</v>
      </c>
      <c r="B60" s="236"/>
      <c r="C60" s="236"/>
      <c r="D60" s="238"/>
      <c r="E60" s="238"/>
      <c r="F60" s="180"/>
      <c r="G60" s="411"/>
      <c r="H60" s="364" t="s">
        <v>167</v>
      </c>
      <c r="I60" s="364"/>
      <c r="J60" s="128" t="s">
        <v>189</v>
      </c>
      <c r="K60" s="170" t="s">
        <v>190</v>
      </c>
      <c r="L60" s="224"/>
      <c r="M60" s="54"/>
      <c r="N60" s="56"/>
      <c r="O60" s="56"/>
      <c r="P60" s="56"/>
      <c r="Q60" s="56"/>
      <c r="R60" s="56"/>
      <c r="S60" s="46"/>
    </row>
    <row r="61" spans="1:20" s="20" customFormat="1" ht="27.95" customHeight="1">
      <c r="A61" s="434"/>
      <c r="B61" s="161" t="str">
        <f>IF(L62="","",A60*10+1)</f>
        <v/>
      </c>
      <c r="C61" s="161" t="str">
        <f>IF(L60="","",L60)</f>
        <v/>
      </c>
      <c r="D61" s="170" t="str">
        <f>IF(L61="","",L61)</f>
        <v/>
      </c>
      <c r="E61" s="238"/>
      <c r="F61" s="180"/>
      <c r="G61" s="411"/>
      <c r="H61" s="362"/>
      <c r="I61" s="362"/>
      <c r="J61" s="128" t="s">
        <v>178</v>
      </c>
      <c r="K61" s="170" t="s">
        <v>191</v>
      </c>
      <c r="L61" s="226"/>
      <c r="M61" s="53"/>
      <c r="O61" s="36"/>
      <c r="P61" s="35"/>
      <c r="Q61" s="35"/>
    </row>
    <row r="62" spans="1:20" s="20" customFormat="1" ht="27.95" customHeight="1">
      <c r="A62" s="435"/>
      <c r="B62" s="167" t="str">
        <f>IF(L62="","",B61+1)</f>
        <v/>
      </c>
      <c r="C62" s="191"/>
      <c r="D62" s="170" t="str">
        <f>IF(L62="","",L62)</f>
        <v/>
      </c>
      <c r="E62" s="238"/>
      <c r="F62" s="180"/>
      <c r="G62" s="412"/>
      <c r="H62" s="390"/>
      <c r="I62" s="390"/>
      <c r="J62" s="128" t="s">
        <v>180</v>
      </c>
      <c r="K62" s="170" t="s">
        <v>192</v>
      </c>
      <c r="L62" s="226"/>
      <c r="M62" s="54"/>
      <c r="O62" s="36"/>
      <c r="P62" s="35"/>
      <c r="Q62" s="35"/>
    </row>
    <row r="63" spans="1:20" s="20" customFormat="1" ht="15" customHeight="1">
      <c r="A63" s="126"/>
      <c r="B63" s="126"/>
      <c r="C63" s="126"/>
      <c r="D63" s="201" t="s">
        <v>350</v>
      </c>
      <c r="F63" s="62"/>
      <c r="G63" s="21"/>
      <c r="H63" s="21"/>
      <c r="M63" s="91"/>
      <c r="O63" s="36"/>
      <c r="P63" s="35"/>
      <c r="Q63" s="35"/>
    </row>
    <row r="64" spans="1:20" ht="27.95" customHeight="1">
      <c r="A64" s="198"/>
      <c r="B64" s="198"/>
      <c r="C64" s="198"/>
      <c r="D64" s="166" t="str">
        <f>IF(L64="","　　　　年　　月　　日",DBCS(IF(L64&lt;$D$113,TEXT(L64,"ggge年"),"令和"&amp;IF(YEAR(L64)-2018=1," 元年",IF(YEAR(L64)-2018&lt;10,"　","")&amp;YEAR(L64)-2018&amp;"年"))&amp;IF(MONTH(L64)&lt;=9," ","")&amp;TEXT(L64,"m月")&amp;IF(DAY(L64)&lt;=9," ","")&amp;TEXT(L64,"d日")))</f>
        <v>　　　　年　　月　　日</v>
      </c>
      <c r="E64" s="181"/>
      <c r="F64" s="181"/>
      <c r="G64" s="404" t="s">
        <v>157</v>
      </c>
      <c r="H64" s="405"/>
      <c r="I64" s="400" t="s">
        <v>92</v>
      </c>
      <c r="J64" s="401"/>
      <c r="K64" s="166">
        <v>44511</v>
      </c>
      <c r="L64" s="186"/>
      <c r="M64" s="33" t="s">
        <v>138</v>
      </c>
      <c r="P64"/>
      <c r="Q64"/>
    </row>
    <row r="65" spans="1:20" s="20" customFormat="1" ht="27.95" customHeight="1">
      <c r="A65" s="198"/>
      <c r="B65" s="198"/>
      <c r="C65" s="198"/>
      <c r="D65" s="239"/>
      <c r="E65" s="208"/>
      <c r="F65" s="208"/>
      <c r="G65" s="406"/>
      <c r="H65" s="407"/>
      <c r="I65" s="400" t="s">
        <v>136</v>
      </c>
      <c r="J65" s="401"/>
      <c r="K65" s="71" t="s">
        <v>108</v>
      </c>
      <c r="L65" s="187"/>
      <c r="M65" s="33" t="s">
        <v>150</v>
      </c>
      <c r="O65" s="36"/>
      <c r="P65" s="35"/>
      <c r="Q65" s="35"/>
    </row>
    <row r="66" spans="1:20" ht="27.95" customHeight="1">
      <c r="A66" s="198"/>
      <c r="B66" s="198"/>
      <c r="C66" s="198"/>
      <c r="D66" s="166" t="str">
        <f>IF(L66="","　　　　年　　月　　日",DBCS(IF(L66&lt;$D$113,TEXT(L66,"ggge年"),"令和"&amp;IF(YEAR(L66)-2018=1," 元年",IF(YEAR(L66)-2018&lt;10,"　","")&amp;YEAR(L66)-2018&amp;"年"))&amp;IF(MONTH(L66)&lt;=9," ","")&amp;TEXT(L66,"m月")&amp;IF(DAY(L66)&lt;=9," ","")&amp;TEXT(L66,"d日")))</f>
        <v>　　　　年　　月　　日</v>
      </c>
      <c r="E66" s="181"/>
      <c r="F66" s="181"/>
      <c r="G66" s="406"/>
      <c r="H66" s="407"/>
      <c r="I66" s="402" t="s">
        <v>99</v>
      </c>
      <c r="J66" s="188" t="s">
        <v>88</v>
      </c>
      <c r="K66" s="166">
        <v>44324</v>
      </c>
      <c r="L66" s="186"/>
      <c r="M66" s="53" t="s">
        <v>140</v>
      </c>
      <c r="N66" s="55"/>
      <c r="O66" s="55"/>
      <c r="P66" s="55"/>
      <c r="Q66" s="55"/>
      <c r="R66" s="55"/>
      <c r="S66" s="55"/>
      <c r="T66" s="55"/>
    </row>
    <row r="67" spans="1:20" ht="27.95" customHeight="1">
      <c r="A67" s="198"/>
      <c r="B67" s="198"/>
      <c r="C67" s="198"/>
      <c r="D67" s="191"/>
      <c r="E67" s="198"/>
      <c r="F67" s="198"/>
      <c r="G67" s="406"/>
      <c r="H67" s="407"/>
      <c r="I67" s="403"/>
      <c r="J67" s="188" t="s">
        <v>89</v>
      </c>
      <c r="K67" s="167">
        <v>123</v>
      </c>
      <c r="L67" s="189"/>
      <c r="M67" s="54" t="s">
        <v>343</v>
      </c>
      <c r="N67" s="56"/>
      <c r="O67" s="56"/>
      <c r="P67" s="56"/>
      <c r="Q67" s="56"/>
      <c r="R67" s="56"/>
      <c r="S67" s="56"/>
      <c r="T67" s="56"/>
    </row>
    <row r="68" spans="1:20" ht="27.95" customHeight="1">
      <c r="A68" s="198"/>
      <c r="B68" s="198"/>
      <c r="C68" s="198"/>
      <c r="D68" s="166" t="str">
        <f>IF(L68="","　　　　年　　月　　日",DBCS(IF(L64&lt;$D$113,TEXT(L68,"ggge年"),"令和"&amp;IF(YEAR(L68)-2018=1," 元年",IF(YEAR(L68)-2018&lt;10,"　","")&amp;YEAR(L68)-2018&amp;"年"))&amp;IF(MONTH(L68)&lt;=9," ","")&amp;TEXT(L68,"m月")&amp;IF(DAY(L68)&lt;=9," ","")&amp;TEXT(L68,"d日")))</f>
        <v>　　　　年　　月　　日</v>
      </c>
      <c r="E68" s="181"/>
      <c r="F68" s="181"/>
      <c r="G68" s="406"/>
      <c r="H68" s="407"/>
      <c r="I68" s="400" t="s">
        <v>97</v>
      </c>
      <c r="J68" s="401"/>
      <c r="K68" s="166">
        <v>44326</v>
      </c>
      <c r="L68" s="186"/>
      <c r="M68" s="33" t="s">
        <v>135</v>
      </c>
    </row>
    <row r="69" spans="1:20" ht="27.95" customHeight="1">
      <c r="A69" s="198"/>
      <c r="B69" s="198"/>
      <c r="C69" s="198"/>
      <c r="D69" s="166" t="str">
        <f>IF(L69="","　　　　年　　月　　日",DBCS(IF(L64&lt;$D$113,TEXT(L69,"ggge年"),"令和"&amp;IF(YEAR(L69)-2018=1," 元年",IF(YEAR(L69)-2018&lt;10,"　","")&amp;YEAR(L69)-2018&amp;"年"))&amp;IF(MONTH(L69)&lt;=9," ","")&amp;TEXT(L69,"m月")&amp;IF(DAY(L69)&lt;=9," ","")&amp;TEXT(L69,"d日")))</f>
        <v>　　　　年　　月　　日</v>
      </c>
      <c r="E69" s="181"/>
      <c r="F69" s="181"/>
      <c r="G69" s="408"/>
      <c r="H69" s="409"/>
      <c r="I69" s="400" t="s">
        <v>98</v>
      </c>
      <c r="J69" s="401"/>
      <c r="K69" s="166">
        <v>44510</v>
      </c>
      <c r="L69" s="186"/>
      <c r="M69" s="33" t="s">
        <v>344</v>
      </c>
    </row>
    <row r="70" spans="1:20" s="20" customFormat="1" ht="15" customHeight="1">
      <c r="A70" s="206"/>
      <c r="B70" s="206"/>
      <c r="C70" s="206"/>
      <c r="D70" s="62"/>
      <c r="E70" s="62"/>
      <c r="F70" s="62"/>
      <c r="G70" s="21"/>
      <c r="H70" s="21"/>
      <c r="M70" s="91"/>
      <c r="O70" s="36"/>
      <c r="P70" s="35"/>
      <c r="Q70" s="35"/>
    </row>
    <row r="71" spans="1:20" ht="27.95" customHeight="1">
      <c r="A71" s="198"/>
      <c r="B71" s="198"/>
      <c r="C71" s="198"/>
      <c r="D71" s="173"/>
      <c r="E71" s="173"/>
      <c r="F71" s="173"/>
      <c r="G71" s="394" t="s">
        <v>114</v>
      </c>
      <c r="H71" s="395"/>
      <c r="I71" s="360" t="s">
        <v>109</v>
      </c>
      <c r="J71" s="361"/>
      <c r="K71" s="343" t="s">
        <v>460</v>
      </c>
      <c r="L71" s="344"/>
      <c r="M71" s="33" t="s">
        <v>141</v>
      </c>
    </row>
    <row r="72" spans="1:20" ht="27.95" customHeight="1">
      <c r="A72" s="198"/>
      <c r="B72" s="198"/>
      <c r="C72" s="198"/>
      <c r="D72" s="173"/>
      <c r="E72" s="173"/>
      <c r="F72" s="173"/>
      <c r="G72" s="396"/>
      <c r="H72" s="397"/>
      <c r="I72" s="391" t="s">
        <v>110</v>
      </c>
      <c r="J72" s="184" t="s">
        <v>111</v>
      </c>
      <c r="K72" s="162" t="s">
        <v>142</v>
      </c>
      <c r="L72" s="183"/>
      <c r="M72" s="33" t="s">
        <v>139</v>
      </c>
    </row>
    <row r="73" spans="1:20" ht="27.95" customHeight="1">
      <c r="A73" s="198"/>
      <c r="B73" s="198"/>
      <c r="C73" s="198"/>
      <c r="D73" s="173"/>
      <c r="E73" s="173"/>
      <c r="F73" s="173"/>
      <c r="G73" s="396"/>
      <c r="H73" s="397"/>
      <c r="I73" s="392"/>
      <c r="J73" s="184" t="s">
        <v>106</v>
      </c>
      <c r="K73" s="162" t="s">
        <v>124</v>
      </c>
      <c r="L73" s="185"/>
      <c r="M73" s="33" t="s">
        <v>107</v>
      </c>
    </row>
    <row r="74" spans="1:20" ht="27.95" customHeight="1">
      <c r="A74" s="198"/>
      <c r="B74" s="198"/>
      <c r="C74" s="198"/>
      <c r="D74" s="173"/>
      <c r="E74" s="173"/>
      <c r="F74" s="173"/>
      <c r="G74" s="396"/>
      <c r="H74" s="397"/>
      <c r="I74" s="393"/>
      <c r="J74" s="184" t="s">
        <v>112</v>
      </c>
      <c r="K74" s="162" t="s">
        <v>133</v>
      </c>
      <c r="L74" s="183"/>
    </row>
    <row r="75" spans="1:20" ht="27.95" customHeight="1">
      <c r="A75" s="198"/>
      <c r="B75" s="198"/>
      <c r="C75" s="198"/>
      <c r="D75" s="173"/>
      <c r="E75" s="173"/>
      <c r="F75" s="173"/>
      <c r="G75" s="398"/>
      <c r="H75" s="399"/>
      <c r="I75" s="360" t="s">
        <v>113</v>
      </c>
      <c r="J75" s="361"/>
      <c r="K75" s="162">
        <v>123456</v>
      </c>
      <c r="L75" s="183"/>
    </row>
    <row r="76" spans="1:20" s="20" customFormat="1" ht="15" customHeight="1">
      <c r="A76" s="206"/>
      <c r="B76" s="206"/>
      <c r="C76" s="206"/>
      <c r="D76" s="62"/>
      <c r="E76" s="62"/>
      <c r="F76" s="62"/>
      <c r="G76" s="21"/>
      <c r="H76" s="21"/>
      <c r="M76" s="91"/>
      <c r="O76" s="36"/>
      <c r="P76" s="35"/>
      <c r="Q76" s="35"/>
    </row>
    <row r="77" spans="1:20" s="20" customFormat="1" ht="18" customHeight="1">
      <c r="A77" s="206"/>
      <c r="B77" s="206"/>
      <c r="C77" s="206"/>
      <c r="D77" s="62"/>
      <c r="E77" s="62"/>
      <c r="F77" s="62"/>
      <c r="G77" s="348" t="s">
        <v>447</v>
      </c>
      <c r="H77" s="352" t="s">
        <v>380</v>
      </c>
      <c r="I77" s="353"/>
      <c r="J77" s="353"/>
      <c r="K77" s="340" t="s">
        <v>381</v>
      </c>
      <c r="L77" s="330"/>
      <c r="M77" s="91"/>
      <c r="O77" s="36"/>
      <c r="P77" s="35"/>
      <c r="Q77" s="35"/>
    </row>
    <row r="78" spans="1:20" s="20" customFormat="1" ht="27" customHeight="1">
      <c r="A78" s="206"/>
      <c r="B78" s="206"/>
      <c r="C78" s="206"/>
      <c r="D78" s="62"/>
      <c r="E78" s="62"/>
      <c r="F78" s="62"/>
      <c r="G78" s="349"/>
      <c r="H78" s="338">
        <v>1</v>
      </c>
      <c r="I78" s="354" t="s">
        <v>431</v>
      </c>
      <c r="J78" s="354"/>
      <c r="K78" s="337" t="s">
        <v>384</v>
      </c>
      <c r="L78" s="185"/>
      <c r="M78" s="91" t="s">
        <v>453</v>
      </c>
      <c r="O78" s="36"/>
      <c r="P78" s="35"/>
      <c r="Q78" s="35"/>
    </row>
    <row r="79" spans="1:20" s="20" customFormat="1" ht="41.1" customHeight="1">
      <c r="A79" s="206"/>
      <c r="B79" s="206"/>
      <c r="C79" s="206"/>
      <c r="D79" s="62"/>
      <c r="E79" s="62"/>
      <c r="F79" s="62"/>
      <c r="G79" s="349"/>
      <c r="H79" s="338">
        <v>2</v>
      </c>
      <c r="I79" s="354" t="s">
        <v>432</v>
      </c>
      <c r="J79" s="354"/>
      <c r="K79" s="337" t="s">
        <v>386</v>
      </c>
      <c r="L79" s="185"/>
      <c r="M79" s="91" t="s">
        <v>453</v>
      </c>
      <c r="O79" s="36"/>
      <c r="P79" s="35"/>
      <c r="Q79" s="35"/>
    </row>
    <row r="80" spans="1:20" s="20" customFormat="1" ht="27" customHeight="1">
      <c r="A80" s="206"/>
      <c r="B80" s="206"/>
      <c r="C80" s="206"/>
      <c r="D80" s="62"/>
      <c r="E80" s="62"/>
      <c r="F80" s="62"/>
      <c r="G80" s="349"/>
      <c r="H80" s="351">
        <v>3</v>
      </c>
      <c r="I80" s="354" t="s">
        <v>433</v>
      </c>
      <c r="J80" s="354"/>
      <c r="K80" s="337" t="s">
        <v>388</v>
      </c>
      <c r="L80" s="185"/>
      <c r="M80" s="91" t="s">
        <v>453</v>
      </c>
      <c r="O80" s="36"/>
      <c r="P80" s="35"/>
      <c r="Q80" s="35"/>
    </row>
    <row r="81" spans="1:17" s="20" customFormat="1" ht="27" customHeight="1">
      <c r="A81" s="206"/>
      <c r="B81" s="206"/>
      <c r="C81" s="206"/>
      <c r="D81" s="62"/>
      <c r="E81" s="62"/>
      <c r="F81" s="62"/>
      <c r="G81" s="349"/>
      <c r="H81" s="351"/>
      <c r="I81" s="354"/>
      <c r="J81" s="354"/>
      <c r="K81" s="337" t="s">
        <v>389</v>
      </c>
      <c r="L81" s="185"/>
      <c r="M81" s="91" t="s">
        <v>453</v>
      </c>
      <c r="O81" s="36"/>
      <c r="P81" s="35"/>
      <c r="Q81" s="35"/>
    </row>
    <row r="82" spans="1:17" s="20" customFormat="1" ht="41.1" customHeight="1">
      <c r="A82" s="206"/>
      <c r="B82" s="206"/>
      <c r="C82" s="206"/>
      <c r="D82" s="62"/>
      <c r="E82" s="62"/>
      <c r="F82" s="62"/>
      <c r="G82" s="349"/>
      <c r="H82" s="338">
        <v>4</v>
      </c>
      <c r="I82" s="354" t="s">
        <v>434</v>
      </c>
      <c r="J82" s="354"/>
      <c r="K82" s="337" t="s">
        <v>391</v>
      </c>
      <c r="L82" s="185"/>
      <c r="M82" s="91" t="s">
        <v>453</v>
      </c>
      <c r="O82" s="36"/>
      <c r="P82" s="35"/>
      <c r="Q82" s="35"/>
    </row>
    <row r="83" spans="1:17" s="20" customFormat="1" ht="41.1" customHeight="1">
      <c r="A83" s="206"/>
      <c r="B83" s="206"/>
      <c r="C83" s="206"/>
      <c r="D83" s="62"/>
      <c r="E83" s="62"/>
      <c r="F83" s="62"/>
      <c r="G83" s="349"/>
      <c r="H83" s="338" t="s">
        <v>435</v>
      </c>
      <c r="I83" s="354" t="s">
        <v>436</v>
      </c>
      <c r="J83" s="354"/>
      <c r="K83" s="337" t="s">
        <v>394</v>
      </c>
      <c r="L83" s="185"/>
      <c r="M83" s="91" t="s">
        <v>453</v>
      </c>
      <c r="O83" s="36"/>
      <c r="P83" s="35"/>
      <c r="Q83" s="35"/>
    </row>
    <row r="84" spans="1:17" s="20" customFormat="1" ht="27" customHeight="1">
      <c r="A84" s="206"/>
      <c r="B84" s="206"/>
      <c r="C84" s="206"/>
      <c r="D84" s="62"/>
      <c r="E84" s="62"/>
      <c r="F84" s="62"/>
      <c r="G84" s="349"/>
      <c r="H84" s="338">
        <v>6</v>
      </c>
      <c r="I84" s="354" t="s">
        <v>437</v>
      </c>
      <c r="J84" s="354"/>
      <c r="K84" s="337" t="s">
        <v>396</v>
      </c>
      <c r="L84" s="185"/>
      <c r="M84" s="91" t="s">
        <v>453</v>
      </c>
      <c r="O84" s="36"/>
      <c r="P84" s="35"/>
      <c r="Q84" s="35"/>
    </row>
    <row r="85" spans="1:17" s="20" customFormat="1" ht="27" customHeight="1">
      <c r="A85" s="206"/>
      <c r="B85" s="206"/>
      <c r="C85" s="206"/>
      <c r="D85" s="62"/>
      <c r="E85" s="62"/>
      <c r="F85" s="62"/>
      <c r="G85" s="349"/>
      <c r="H85" s="351">
        <v>7</v>
      </c>
      <c r="I85" s="354" t="s">
        <v>438</v>
      </c>
      <c r="J85" s="354"/>
      <c r="K85" s="337" t="s">
        <v>398</v>
      </c>
      <c r="L85" s="185"/>
      <c r="M85" s="91" t="s">
        <v>453</v>
      </c>
      <c r="O85" s="36"/>
      <c r="P85" s="35"/>
      <c r="Q85" s="35"/>
    </row>
    <row r="86" spans="1:17" s="20" customFormat="1" ht="27" customHeight="1">
      <c r="A86" s="206"/>
      <c r="B86" s="206"/>
      <c r="C86" s="206"/>
      <c r="D86" s="62"/>
      <c r="E86" s="62"/>
      <c r="F86" s="62"/>
      <c r="G86" s="349"/>
      <c r="H86" s="351"/>
      <c r="I86" s="354"/>
      <c r="J86" s="354"/>
      <c r="K86" s="337" t="s">
        <v>399</v>
      </c>
      <c r="L86" s="185"/>
      <c r="M86" s="91" t="s">
        <v>453</v>
      </c>
      <c r="O86" s="36"/>
      <c r="P86" s="35"/>
      <c r="Q86" s="35"/>
    </row>
    <row r="87" spans="1:17" s="20" customFormat="1" ht="27" customHeight="1">
      <c r="A87" s="206"/>
      <c r="B87" s="206"/>
      <c r="C87" s="206"/>
      <c r="D87" s="62"/>
      <c r="E87" s="62"/>
      <c r="F87" s="62"/>
      <c r="G87" s="349"/>
      <c r="H87" s="351"/>
      <c r="I87" s="354"/>
      <c r="J87" s="354"/>
      <c r="K87" s="337" t="s">
        <v>400</v>
      </c>
      <c r="L87" s="185"/>
      <c r="M87" s="91" t="s">
        <v>453</v>
      </c>
      <c r="O87" s="36"/>
      <c r="P87" s="35"/>
      <c r="Q87" s="35"/>
    </row>
    <row r="88" spans="1:17" s="20" customFormat="1" ht="27" customHeight="1">
      <c r="A88" s="206"/>
      <c r="B88" s="206"/>
      <c r="C88" s="206"/>
      <c r="D88" s="62"/>
      <c r="E88" s="62"/>
      <c r="F88" s="62"/>
      <c r="G88" s="349"/>
      <c r="H88" s="338">
        <v>8</v>
      </c>
      <c r="I88" s="354" t="s">
        <v>439</v>
      </c>
      <c r="J88" s="354"/>
      <c r="K88" s="337" t="s">
        <v>402</v>
      </c>
      <c r="L88" s="185"/>
      <c r="M88" s="91" t="s">
        <v>453</v>
      </c>
      <c r="O88" s="36"/>
      <c r="P88" s="35"/>
      <c r="Q88" s="35"/>
    </row>
    <row r="89" spans="1:17" s="20" customFormat="1" ht="27" customHeight="1">
      <c r="A89" s="206"/>
      <c r="B89" s="206"/>
      <c r="C89" s="206"/>
      <c r="D89" s="62"/>
      <c r="E89" s="62"/>
      <c r="F89" s="62"/>
      <c r="G89" s="349"/>
      <c r="H89" s="338">
        <v>9</v>
      </c>
      <c r="I89" s="354" t="s">
        <v>440</v>
      </c>
      <c r="J89" s="354"/>
      <c r="K89" s="337" t="s">
        <v>404</v>
      </c>
      <c r="L89" s="185"/>
      <c r="M89" s="91" t="s">
        <v>453</v>
      </c>
      <c r="O89" s="36"/>
      <c r="P89" s="35"/>
      <c r="Q89" s="35"/>
    </row>
    <row r="90" spans="1:17" s="20" customFormat="1" ht="41.1" customHeight="1">
      <c r="A90" s="206"/>
      <c r="B90" s="206"/>
      <c r="C90" s="206"/>
      <c r="D90" s="62"/>
      <c r="E90" s="62"/>
      <c r="F90" s="62"/>
      <c r="G90" s="349"/>
      <c r="H90" s="351">
        <v>10</v>
      </c>
      <c r="I90" s="354" t="s">
        <v>441</v>
      </c>
      <c r="J90" s="354"/>
      <c r="K90" s="337" t="s">
        <v>406</v>
      </c>
      <c r="L90" s="185"/>
      <c r="M90" s="91" t="s">
        <v>453</v>
      </c>
      <c r="O90" s="36"/>
      <c r="P90" s="35"/>
      <c r="Q90" s="35"/>
    </row>
    <row r="91" spans="1:17" s="20" customFormat="1" ht="27" customHeight="1">
      <c r="A91" s="206"/>
      <c r="B91" s="206"/>
      <c r="C91" s="206"/>
      <c r="D91" s="62"/>
      <c r="E91" s="62"/>
      <c r="F91" s="62"/>
      <c r="G91" s="349"/>
      <c r="H91" s="351"/>
      <c r="I91" s="354"/>
      <c r="J91" s="354"/>
      <c r="K91" s="337" t="s">
        <v>407</v>
      </c>
      <c r="L91" s="185"/>
      <c r="M91" s="91" t="s">
        <v>453</v>
      </c>
      <c r="O91" s="36"/>
      <c r="P91" s="35"/>
      <c r="Q91" s="35"/>
    </row>
    <row r="92" spans="1:17" s="20" customFormat="1" ht="27" customHeight="1">
      <c r="A92" s="206"/>
      <c r="B92" s="206"/>
      <c r="C92" s="206"/>
      <c r="D92" s="62"/>
      <c r="E92" s="62"/>
      <c r="F92" s="62"/>
      <c r="G92" s="349"/>
      <c r="H92" s="351">
        <v>11</v>
      </c>
      <c r="I92" s="354" t="s">
        <v>442</v>
      </c>
      <c r="J92" s="354"/>
      <c r="K92" s="337" t="s">
        <v>409</v>
      </c>
      <c r="L92" s="185"/>
      <c r="M92" s="91" t="s">
        <v>453</v>
      </c>
      <c r="O92" s="36"/>
      <c r="P92" s="35"/>
      <c r="Q92" s="35"/>
    </row>
    <row r="93" spans="1:17" s="20" customFormat="1" ht="27" customHeight="1">
      <c r="A93" s="206"/>
      <c r="B93" s="206"/>
      <c r="C93" s="206"/>
      <c r="D93" s="62"/>
      <c r="E93" s="62"/>
      <c r="F93" s="62"/>
      <c r="G93" s="349"/>
      <c r="H93" s="351"/>
      <c r="I93" s="354"/>
      <c r="J93" s="354"/>
      <c r="K93" s="337" t="s">
        <v>407</v>
      </c>
      <c r="L93" s="185"/>
      <c r="M93" s="91" t="s">
        <v>453</v>
      </c>
      <c r="O93" s="36"/>
      <c r="P93" s="35"/>
      <c r="Q93" s="35"/>
    </row>
    <row r="94" spans="1:17" s="20" customFormat="1" ht="27" customHeight="1">
      <c r="A94" s="206"/>
      <c r="B94" s="206"/>
      <c r="C94" s="206"/>
      <c r="D94" s="62"/>
      <c r="E94" s="62"/>
      <c r="F94" s="62"/>
      <c r="G94" s="349"/>
      <c r="H94" s="351"/>
      <c r="I94" s="354"/>
      <c r="J94" s="354"/>
      <c r="K94" s="337" t="s">
        <v>410</v>
      </c>
      <c r="L94" s="185"/>
      <c r="M94" s="91" t="s">
        <v>453</v>
      </c>
      <c r="O94" s="36"/>
      <c r="P94" s="35"/>
      <c r="Q94" s="35"/>
    </row>
    <row r="95" spans="1:17" s="20" customFormat="1" ht="27" customHeight="1">
      <c r="A95" s="206"/>
      <c r="B95" s="206"/>
      <c r="C95" s="206"/>
      <c r="D95" s="62"/>
      <c r="E95" s="62"/>
      <c r="F95" s="62"/>
      <c r="G95" s="349"/>
      <c r="H95" s="351">
        <v>12</v>
      </c>
      <c r="I95" s="354" t="s">
        <v>443</v>
      </c>
      <c r="J95" s="354"/>
      <c r="K95" s="337" t="s">
        <v>412</v>
      </c>
      <c r="L95" s="185"/>
      <c r="M95" s="91" t="s">
        <v>453</v>
      </c>
      <c r="O95" s="36"/>
      <c r="P95" s="35"/>
      <c r="Q95" s="35"/>
    </row>
    <row r="96" spans="1:17" s="20" customFormat="1" ht="27" customHeight="1">
      <c r="A96" s="206"/>
      <c r="B96" s="206"/>
      <c r="C96" s="206"/>
      <c r="D96" s="62"/>
      <c r="E96" s="62"/>
      <c r="F96" s="62"/>
      <c r="G96" s="349"/>
      <c r="H96" s="351"/>
      <c r="I96" s="354"/>
      <c r="J96" s="354"/>
      <c r="K96" s="337" t="s">
        <v>407</v>
      </c>
      <c r="L96" s="185"/>
      <c r="M96" s="91" t="s">
        <v>453</v>
      </c>
      <c r="O96" s="36"/>
      <c r="P96" s="35"/>
      <c r="Q96" s="35"/>
    </row>
    <row r="97" spans="1:20" s="20" customFormat="1" ht="27" customHeight="1">
      <c r="A97" s="206"/>
      <c r="B97" s="206"/>
      <c r="C97" s="206"/>
      <c r="D97" s="62"/>
      <c r="E97" s="62"/>
      <c r="F97" s="62"/>
      <c r="G97" s="349"/>
      <c r="H97" s="351"/>
      <c r="I97" s="354"/>
      <c r="J97" s="354"/>
      <c r="K97" s="337" t="s">
        <v>413</v>
      </c>
      <c r="L97" s="185"/>
      <c r="M97" s="91" t="s">
        <v>453</v>
      </c>
      <c r="O97" s="36"/>
      <c r="P97" s="35"/>
      <c r="Q97" s="35"/>
    </row>
    <row r="98" spans="1:20" s="20" customFormat="1" ht="27" customHeight="1">
      <c r="A98" s="206"/>
      <c r="B98" s="206"/>
      <c r="C98" s="206"/>
      <c r="D98" s="62"/>
      <c r="E98" s="62"/>
      <c r="F98" s="62"/>
      <c r="G98" s="349"/>
      <c r="H98" s="351" t="s">
        <v>444</v>
      </c>
      <c r="I98" s="354" t="s">
        <v>445</v>
      </c>
      <c r="J98" s="354"/>
      <c r="K98" s="337" t="s">
        <v>416</v>
      </c>
      <c r="L98" s="185"/>
      <c r="M98" s="91" t="s">
        <v>453</v>
      </c>
      <c r="O98" s="36"/>
      <c r="P98" s="35"/>
      <c r="Q98" s="35"/>
    </row>
    <row r="99" spans="1:20" s="20" customFormat="1" ht="27" customHeight="1">
      <c r="A99" s="206"/>
      <c r="B99" s="206"/>
      <c r="C99" s="206"/>
      <c r="D99" s="62"/>
      <c r="E99" s="62"/>
      <c r="F99" s="62"/>
      <c r="G99" s="349"/>
      <c r="H99" s="351"/>
      <c r="I99" s="354"/>
      <c r="J99" s="354"/>
      <c r="K99" s="337" t="s">
        <v>417</v>
      </c>
      <c r="L99" s="185"/>
      <c r="M99" s="91" t="s">
        <v>453</v>
      </c>
      <c r="O99" s="36"/>
      <c r="P99" s="35"/>
      <c r="Q99" s="35"/>
    </row>
    <row r="100" spans="1:20" s="20" customFormat="1" ht="27" customHeight="1">
      <c r="A100" s="206"/>
      <c r="B100" s="206"/>
      <c r="C100" s="206"/>
      <c r="D100" s="62"/>
      <c r="E100" s="62"/>
      <c r="F100" s="62"/>
      <c r="G100" s="349"/>
      <c r="H100" s="351"/>
      <c r="I100" s="354"/>
      <c r="J100" s="354"/>
      <c r="K100" s="337" t="s">
        <v>418</v>
      </c>
      <c r="L100" s="185"/>
      <c r="M100" s="91" t="s">
        <v>453</v>
      </c>
      <c r="O100" s="36"/>
      <c r="P100" s="35"/>
      <c r="Q100" s="35"/>
    </row>
    <row r="101" spans="1:20" s="20" customFormat="1" ht="27" customHeight="1">
      <c r="A101" s="206"/>
      <c r="B101" s="206"/>
      <c r="C101" s="206"/>
      <c r="D101" s="62"/>
      <c r="E101" s="62"/>
      <c r="F101" s="62"/>
      <c r="G101" s="349"/>
      <c r="H101" s="351"/>
      <c r="I101" s="354"/>
      <c r="J101" s="354"/>
      <c r="K101" s="337" t="s">
        <v>419</v>
      </c>
      <c r="L101" s="185"/>
      <c r="M101" s="91" t="s">
        <v>453</v>
      </c>
      <c r="N101" s="317"/>
      <c r="O101" s="36"/>
      <c r="P101" s="346" t="s">
        <v>452</v>
      </c>
      <c r="Q101" s="346"/>
      <c r="R101" s="346"/>
      <c r="S101" s="346"/>
      <c r="T101" s="346"/>
    </row>
    <row r="102" spans="1:20" s="20" customFormat="1" ht="27" customHeight="1">
      <c r="A102" s="206"/>
      <c r="B102" s="206"/>
      <c r="C102" s="206"/>
      <c r="D102" s="62"/>
      <c r="E102" s="62"/>
      <c r="F102" s="62"/>
      <c r="G102" s="349"/>
      <c r="H102" s="351"/>
      <c r="I102" s="354"/>
      <c r="J102" s="354"/>
      <c r="K102" s="337" t="s">
        <v>420</v>
      </c>
      <c r="L102" s="185"/>
      <c r="M102" s="91" t="s">
        <v>453</v>
      </c>
      <c r="O102" s="36"/>
      <c r="P102" s="35"/>
      <c r="Q102" s="35"/>
    </row>
    <row r="103" spans="1:20" s="20" customFormat="1" ht="27" customHeight="1">
      <c r="A103" s="206"/>
      <c r="B103" s="206"/>
      <c r="C103" s="206"/>
      <c r="D103" s="62"/>
      <c r="E103" s="62"/>
      <c r="F103" s="62"/>
      <c r="G103" s="349"/>
      <c r="H103" s="351"/>
      <c r="I103" s="354"/>
      <c r="J103" s="354"/>
      <c r="K103" s="337" t="s">
        <v>421</v>
      </c>
      <c r="L103" s="185"/>
      <c r="M103" s="91" t="s">
        <v>453</v>
      </c>
      <c r="O103" s="36"/>
      <c r="P103" s="35"/>
      <c r="Q103" s="35"/>
    </row>
    <row r="104" spans="1:20" s="20" customFormat="1" ht="41.1" customHeight="1">
      <c r="A104" s="206"/>
      <c r="B104" s="206"/>
      <c r="C104" s="206"/>
      <c r="D104" s="62"/>
      <c r="E104" s="62"/>
      <c r="F104" s="62"/>
      <c r="G104" s="349"/>
      <c r="H104" s="351"/>
      <c r="I104" s="354"/>
      <c r="J104" s="354"/>
      <c r="K104" s="337" t="s">
        <v>422</v>
      </c>
      <c r="L104" s="185"/>
      <c r="M104" s="91" t="s">
        <v>453</v>
      </c>
      <c r="O104" s="36"/>
      <c r="P104" s="35"/>
      <c r="Q104" s="35"/>
    </row>
    <row r="105" spans="1:20" s="20" customFormat="1" ht="27" customHeight="1">
      <c r="A105" s="206"/>
      <c r="B105" s="206"/>
      <c r="C105" s="206"/>
      <c r="D105" s="62"/>
      <c r="E105" s="62"/>
      <c r="F105" s="62"/>
      <c r="G105" s="349"/>
      <c r="H105" s="351">
        <v>14</v>
      </c>
      <c r="I105" s="354" t="s">
        <v>446</v>
      </c>
      <c r="J105" s="354"/>
      <c r="K105" s="337" t="s">
        <v>424</v>
      </c>
      <c r="L105" s="185"/>
      <c r="M105" s="91" t="s">
        <v>453</v>
      </c>
      <c r="O105" s="36"/>
      <c r="P105" s="35"/>
      <c r="Q105" s="35"/>
    </row>
    <row r="106" spans="1:20" s="20" customFormat="1" ht="27" customHeight="1">
      <c r="A106" s="206"/>
      <c r="B106" s="206"/>
      <c r="C106" s="206"/>
      <c r="D106" s="62"/>
      <c r="E106" s="62"/>
      <c r="F106" s="62"/>
      <c r="G106" s="349"/>
      <c r="H106" s="351"/>
      <c r="I106" s="354"/>
      <c r="J106" s="354"/>
      <c r="K106" s="337" t="s">
        <v>425</v>
      </c>
      <c r="L106" s="185"/>
      <c r="M106" s="91" t="s">
        <v>453</v>
      </c>
      <c r="O106" s="36"/>
      <c r="P106" s="35"/>
      <c r="Q106" s="35"/>
    </row>
    <row r="107" spans="1:20" s="20" customFormat="1" ht="27" customHeight="1">
      <c r="A107" s="206"/>
      <c r="B107" s="206"/>
      <c r="C107" s="206"/>
      <c r="D107" s="62"/>
      <c r="E107" s="62"/>
      <c r="F107" s="62"/>
      <c r="G107" s="349"/>
      <c r="H107" s="351"/>
      <c r="I107" s="354"/>
      <c r="J107" s="354"/>
      <c r="K107" s="337" t="s">
        <v>426</v>
      </c>
      <c r="L107" s="185"/>
      <c r="M107" s="91" t="s">
        <v>453</v>
      </c>
      <c r="O107" s="36"/>
      <c r="P107" s="35"/>
      <c r="Q107" s="35"/>
    </row>
    <row r="108" spans="1:20" s="20" customFormat="1" ht="27" customHeight="1">
      <c r="A108" s="206"/>
      <c r="B108" s="206"/>
      <c r="C108" s="206"/>
      <c r="D108" s="62"/>
      <c r="E108" s="62"/>
      <c r="F108" s="62"/>
      <c r="G108" s="349"/>
      <c r="H108" s="351"/>
      <c r="I108" s="354"/>
      <c r="J108" s="354"/>
      <c r="K108" s="337" t="s">
        <v>427</v>
      </c>
      <c r="L108" s="185"/>
      <c r="M108" s="91" t="s">
        <v>453</v>
      </c>
      <c r="O108" s="36"/>
      <c r="P108" s="35"/>
      <c r="Q108" s="35"/>
    </row>
    <row r="109" spans="1:20" s="20" customFormat="1" ht="27" customHeight="1">
      <c r="A109" s="206"/>
      <c r="B109" s="206"/>
      <c r="C109" s="206"/>
      <c r="D109" s="62"/>
      <c r="E109" s="62"/>
      <c r="F109" s="62"/>
      <c r="G109" s="349"/>
      <c r="H109" s="347" t="s">
        <v>448</v>
      </c>
      <c r="I109" s="347"/>
      <c r="J109" s="347"/>
      <c r="K109" s="347"/>
      <c r="L109" s="186"/>
      <c r="M109" s="91" t="s">
        <v>451</v>
      </c>
      <c r="O109" s="36"/>
      <c r="P109" s="35"/>
      <c r="Q109" s="35"/>
    </row>
    <row r="110" spans="1:20" s="20" customFormat="1" ht="27" customHeight="1">
      <c r="A110" s="206"/>
      <c r="B110" s="206"/>
      <c r="C110" s="206"/>
      <c r="D110" s="62"/>
      <c r="E110" s="62"/>
      <c r="F110" s="62"/>
      <c r="G110" s="349"/>
      <c r="H110" s="347" t="s">
        <v>449</v>
      </c>
      <c r="I110" s="347"/>
      <c r="J110" s="347"/>
      <c r="K110" s="347"/>
      <c r="L110" s="226"/>
      <c r="M110" s="91"/>
      <c r="O110" s="36"/>
      <c r="P110" s="35"/>
      <c r="Q110" s="35"/>
    </row>
    <row r="111" spans="1:20" s="20" customFormat="1" ht="27" customHeight="1">
      <c r="A111" s="206"/>
      <c r="B111" s="206"/>
      <c r="C111" s="206"/>
      <c r="D111" s="62"/>
      <c r="E111" s="62"/>
      <c r="F111" s="62"/>
      <c r="G111" s="350"/>
      <c r="H111" s="347" t="s">
        <v>450</v>
      </c>
      <c r="I111" s="347"/>
      <c r="J111" s="347"/>
      <c r="K111" s="347"/>
      <c r="L111" s="226"/>
      <c r="M111" s="91"/>
      <c r="O111" s="36"/>
      <c r="P111" s="35"/>
      <c r="Q111" s="35"/>
    </row>
    <row r="112" spans="1:20" s="20" customFormat="1" ht="15" customHeight="1">
      <c r="A112" s="206"/>
      <c r="B112" s="206"/>
      <c r="C112" s="206"/>
      <c r="D112" s="62"/>
      <c r="E112" s="62"/>
      <c r="F112" s="62"/>
      <c r="G112" s="21"/>
      <c r="H112" s="21"/>
      <c r="M112" s="91"/>
      <c r="O112" s="36"/>
      <c r="P112" s="35"/>
      <c r="Q112" s="35"/>
    </row>
    <row r="113" spans="1:17" s="20" customFormat="1" ht="15" customHeight="1">
      <c r="A113" s="206"/>
      <c r="B113" s="206"/>
      <c r="C113" s="206"/>
      <c r="D113" s="66">
        <v>43586</v>
      </c>
      <c r="E113" s="62"/>
      <c r="F113" s="62"/>
      <c r="G113" s="21"/>
      <c r="H113" s="21"/>
      <c r="M113" s="91"/>
      <c r="O113" s="36"/>
      <c r="P113" s="35"/>
      <c r="Q113" s="35"/>
    </row>
    <row r="114" spans="1:17" s="20" customFormat="1" ht="15" customHeight="1">
      <c r="A114" s="206"/>
      <c r="B114" s="206"/>
      <c r="C114" s="206"/>
      <c r="D114" s="62"/>
      <c r="E114" s="62"/>
      <c r="F114" s="62"/>
      <c r="G114" s="21"/>
      <c r="H114" s="21"/>
      <c r="M114" s="91"/>
      <c r="O114" s="36"/>
      <c r="P114" s="35"/>
      <c r="Q114" s="35"/>
    </row>
    <row r="115" spans="1:17" s="20" customFormat="1" ht="15" customHeight="1">
      <c r="A115" s="206"/>
      <c r="B115" s="206"/>
      <c r="C115" s="22" t="s">
        <v>115</v>
      </c>
      <c r="D115" s="22" t="s">
        <v>119</v>
      </c>
      <c r="E115" s="22" t="s">
        <v>119</v>
      </c>
      <c r="F115" s="62"/>
      <c r="G115" s="21"/>
      <c r="H115" s="21"/>
      <c r="M115" s="91"/>
      <c r="O115" s="36"/>
      <c r="P115" s="35"/>
      <c r="Q115" s="35"/>
    </row>
    <row r="116" spans="1:17" s="20" customFormat="1" ht="15" customHeight="1">
      <c r="A116" s="206"/>
      <c r="B116" s="206"/>
      <c r="C116" s="22" t="s">
        <v>116</v>
      </c>
      <c r="D116" s="22" t="s">
        <v>120</v>
      </c>
      <c r="E116" s="22" t="s">
        <v>120</v>
      </c>
      <c r="F116" s="62"/>
      <c r="G116" s="21"/>
      <c r="H116" s="21"/>
      <c r="M116" s="91"/>
      <c r="O116" s="36"/>
      <c r="P116" s="35"/>
      <c r="Q116" s="35"/>
    </row>
    <row r="117" spans="1:17" s="20" customFormat="1" ht="15" customHeight="1">
      <c r="A117" s="206"/>
      <c r="B117" s="206"/>
      <c r="C117" s="22" t="s">
        <v>117</v>
      </c>
      <c r="D117" s="22" t="s">
        <v>121</v>
      </c>
      <c r="E117" s="22" t="s">
        <v>121</v>
      </c>
      <c r="F117" s="62"/>
      <c r="G117" s="21"/>
      <c r="H117" s="21"/>
      <c r="M117" s="91"/>
      <c r="O117" s="36"/>
      <c r="P117" s="35"/>
      <c r="Q117" s="35"/>
    </row>
    <row r="118" spans="1:17" s="20" customFormat="1" ht="15" customHeight="1">
      <c r="A118" s="206"/>
      <c r="B118" s="206"/>
      <c r="C118" s="22" t="s">
        <v>118</v>
      </c>
      <c r="D118" s="22" t="s">
        <v>122</v>
      </c>
      <c r="E118" s="22" t="s">
        <v>122</v>
      </c>
      <c r="F118" s="62"/>
      <c r="G118" s="21"/>
      <c r="H118" s="21"/>
      <c r="M118" s="91"/>
      <c r="O118" s="36"/>
      <c r="P118" s="35"/>
      <c r="Q118" s="35"/>
    </row>
    <row r="119" spans="1:17" s="20" customFormat="1" ht="15" customHeight="1">
      <c r="A119" s="206"/>
      <c r="B119" s="206"/>
      <c r="C119" s="206"/>
      <c r="D119" s="62"/>
      <c r="E119" s="62"/>
      <c r="F119" s="62"/>
      <c r="G119" s="21"/>
      <c r="H119" s="21"/>
      <c r="M119" s="91"/>
      <c r="O119" s="36"/>
      <c r="P119" s="35"/>
      <c r="Q119" s="35"/>
    </row>
    <row r="120" spans="1:17" s="20" customFormat="1" ht="15" customHeight="1">
      <c r="A120" s="206"/>
      <c r="B120" s="206"/>
      <c r="C120" s="206"/>
      <c r="D120" s="62"/>
      <c r="E120" s="62"/>
      <c r="F120" s="62"/>
      <c r="G120" s="21"/>
      <c r="H120" s="21"/>
      <c r="M120" s="91"/>
      <c r="O120" s="36"/>
      <c r="P120" s="35"/>
      <c r="Q120" s="35"/>
    </row>
    <row r="121" spans="1:17" s="20" customFormat="1" ht="15" customHeight="1">
      <c r="A121" s="206"/>
      <c r="B121" s="206"/>
      <c r="C121" s="206"/>
      <c r="D121" s="62"/>
      <c r="E121" s="62"/>
      <c r="F121" s="62"/>
      <c r="G121" s="21"/>
      <c r="H121" s="21"/>
      <c r="M121" s="91"/>
      <c r="O121" s="36"/>
      <c r="P121" s="35"/>
      <c r="Q121" s="35"/>
    </row>
    <row r="122" spans="1:17" s="20" customFormat="1" ht="15" customHeight="1">
      <c r="A122" s="206"/>
      <c r="B122" s="206"/>
      <c r="C122" s="206"/>
      <c r="D122" s="62"/>
      <c r="E122" s="62"/>
      <c r="F122" s="62"/>
      <c r="G122" s="21"/>
      <c r="H122" s="21"/>
      <c r="M122" s="91"/>
      <c r="O122" s="36"/>
      <c r="P122" s="35"/>
      <c r="Q122" s="35"/>
    </row>
    <row r="123" spans="1:17" s="20" customFormat="1" ht="15" customHeight="1">
      <c r="A123" s="206"/>
      <c r="B123" s="206"/>
      <c r="C123" s="206"/>
      <c r="D123" s="62"/>
      <c r="E123" s="62"/>
      <c r="F123" s="62"/>
      <c r="G123" s="21"/>
      <c r="H123" s="21"/>
      <c r="M123" s="91"/>
      <c r="O123" s="36"/>
      <c r="P123" s="35"/>
      <c r="Q123" s="35"/>
    </row>
    <row r="124" spans="1:17" s="20" customFormat="1" ht="15" customHeight="1">
      <c r="A124" s="206"/>
      <c r="B124" s="206"/>
      <c r="C124" s="206"/>
      <c r="D124" s="62"/>
      <c r="E124" s="62"/>
      <c r="F124" s="62"/>
      <c r="G124" s="21"/>
      <c r="H124" s="21"/>
      <c r="M124" s="91"/>
      <c r="O124" s="36"/>
      <c r="P124" s="35"/>
      <c r="Q124" s="35"/>
    </row>
    <row r="125" spans="1:17" s="20" customFormat="1" ht="15" customHeight="1">
      <c r="A125" s="206"/>
      <c r="B125" s="206"/>
      <c r="C125" s="206"/>
      <c r="D125" s="62"/>
      <c r="E125" s="62"/>
      <c r="F125" s="62"/>
      <c r="G125" s="21"/>
      <c r="H125" s="21"/>
      <c r="M125" s="91"/>
      <c r="O125" s="36"/>
      <c r="P125" s="35"/>
      <c r="Q125" s="35"/>
    </row>
    <row r="126" spans="1:17" ht="24.95" customHeight="1"/>
    <row r="127" spans="1:17" ht="24.95" customHeight="1">
      <c r="F127" s="181"/>
    </row>
    <row r="128" spans="1:17" ht="24.95" customHeight="1">
      <c r="D128" s="68"/>
      <c r="F128" s="182"/>
      <c r="K128" s="68"/>
    </row>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sheetData>
  <sheetProtection password="DA89" sheet="1" objects="1" scenarios="1"/>
  <dataConsolidate/>
  <mergeCells count="114">
    <mergeCell ref="I3:I4"/>
    <mergeCell ref="G26:H26"/>
    <mergeCell ref="I17:I20"/>
    <mergeCell ref="I24:J24"/>
    <mergeCell ref="C2:D2"/>
    <mergeCell ref="N32:P32"/>
    <mergeCell ref="N33:P33"/>
    <mergeCell ref="A60:A62"/>
    <mergeCell ref="H52:I53"/>
    <mergeCell ref="A52:A53"/>
    <mergeCell ref="I54:I55"/>
    <mergeCell ref="I56:I57"/>
    <mergeCell ref="I58:I59"/>
    <mergeCell ref="H54:H59"/>
    <mergeCell ref="A54:A55"/>
    <mergeCell ref="A56:A57"/>
    <mergeCell ref="A58:A59"/>
    <mergeCell ref="A2:B2"/>
    <mergeCell ref="A48:A49"/>
    <mergeCell ref="A50:A51"/>
    <mergeCell ref="I31:J31"/>
    <mergeCell ref="I33:J33"/>
    <mergeCell ref="I34:J34"/>
    <mergeCell ref="I32:J32"/>
    <mergeCell ref="I6:I7"/>
    <mergeCell ref="I11:I16"/>
    <mergeCell ref="G1:J1"/>
    <mergeCell ref="I21:J21"/>
    <mergeCell ref="G2:J2"/>
    <mergeCell ref="H50:I51"/>
    <mergeCell ref="H60:I62"/>
    <mergeCell ref="I72:I74"/>
    <mergeCell ref="I71:J71"/>
    <mergeCell ref="G71:H75"/>
    <mergeCell ref="I68:J68"/>
    <mergeCell ref="I69:J69"/>
    <mergeCell ref="I64:J64"/>
    <mergeCell ref="I66:I67"/>
    <mergeCell ref="I65:J65"/>
    <mergeCell ref="G64:H69"/>
    <mergeCell ref="G43:G62"/>
    <mergeCell ref="I26:J26"/>
    <mergeCell ref="I23:J23"/>
    <mergeCell ref="G3:H21"/>
    <mergeCell ref="G23:H25"/>
    <mergeCell ref="I5:J5"/>
    <mergeCell ref="I10:J10"/>
    <mergeCell ref="I8:I9"/>
    <mergeCell ref="I25:J25"/>
    <mergeCell ref="I27:J27"/>
    <mergeCell ref="N27:P27"/>
    <mergeCell ref="N31:P31"/>
    <mergeCell ref="T47:V47"/>
    <mergeCell ref="T46:V46"/>
    <mergeCell ref="T43:V43"/>
    <mergeCell ref="T44:V44"/>
    <mergeCell ref="T45:V45"/>
    <mergeCell ref="Q47:S47"/>
    <mergeCell ref="Q46:S46"/>
    <mergeCell ref="Q45:S45"/>
    <mergeCell ref="Q44:S44"/>
    <mergeCell ref="Q43:S43"/>
    <mergeCell ref="N36:P36"/>
    <mergeCell ref="N39:P39"/>
    <mergeCell ref="N30:P30"/>
    <mergeCell ref="N25:S25"/>
    <mergeCell ref="I78:J78"/>
    <mergeCell ref="I79:J79"/>
    <mergeCell ref="I82:J82"/>
    <mergeCell ref="A42:B42"/>
    <mergeCell ref="C42:D42"/>
    <mergeCell ref="I41:J41"/>
    <mergeCell ref="G27:G41"/>
    <mergeCell ref="H38:H40"/>
    <mergeCell ref="I38:I40"/>
    <mergeCell ref="H35:H36"/>
    <mergeCell ref="I35:J35"/>
    <mergeCell ref="I36:J36"/>
    <mergeCell ref="I37:J37"/>
    <mergeCell ref="H28:H30"/>
    <mergeCell ref="I28:J28"/>
    <mergeCell ref="I29:J29"/>
    <mergeCell ref="I30:J30"/>
    <mergeCell ref="H31:H32"/>
    <mergeCell ref="H33:H34"/>
    <mergeCell ref="I75:J75"/>
    <mergeCell ref="H44:I45"/>
    <mergeCell ref="H43:J43"/>
    <mergeCell ref="H46:J46"/>
    <mergeCell ref="H48:I49"/>
    <mergeCell ref="P101:T101"/>
    <mergeCell ref="H109:K109"/>
    <mergeCell ref="H110:K110"/>
    <mergeCell ref="H111:K111"/>
    <mergeCell ref="G77:G111"/>
    <mergeCell ref="H85:H87"/>
    <mergeCell ref="H80:H81"/>
    <mergeCell ref="H77:J77"/>
    <mergeCell ref="H105:H108"/>
    <mergeCell ref="H98:H104"/>
    <mergeCell ref="H95:H97"/>
    <mergeCell ref="H92:H94"/>
    <mergeCell ref="H90:H91"/>
    <mergeCell ref="I80:J81"/>
    <mergeCell ref="I85:J87"/>
    <mergeCell ref="I90:J91"/>
    <mergeCell ref="I92:J94"/>
    <mergeCell ref="I95:J97"/>
    <mergeCell ref="I98:J104"/>
    <mergeCell ref="I105:J108"/>
    <mergeCell ref="I88:J88"/>
    <mergeCell ref="I89:J89"/>
    <mergeCell ref="I83:J83"/>
    <mergeCell ref="I84:J84"/>
  </mergeCells>
  <phoneticPr fontId="2"/>
  <conditionalFormatting sqref="L32">
    <cfRule type="expression" dxfId="16" priority="28">
      <formula>$L$31&lt;&gt;"その他"</formula>
    </cfRule>
  </conditionalFormatting>
  <conditionalFormatting sqref="L33">
    <cfRule type="expression" dxfId="15" priority="27">
      <formula>$L$31="その他"</formula>
    </cfRule>
  </conditionalFormatting>
  <conditionalFormatting sqref="N27">
    <cfRule type="expression" dxfId="14" priority="19">
      <formula>$N$27&lt;&gt;"選択してください"</formula>
    </cfRule>
  </conditionalFormatting>
  <conditionalFormatting sqref="N31">
    <cfRule type="expression" dxfId="13" priority="18">
      <formula>$N$31&lt;&gt;"選択してください"</formula>
    </cfRule>
  </conditionalFormatting>
  <conditionalFormatting sqref="N33">
    <cfRule type="expression" dxfId="12" priority="17">
      <formula>$N$33&lt;&gt;"選択してください"</formula>
    </cfRule>
  </conditionalFormatting>
  <conditionalFormatting sqref="L36">
    <cfRule type="expression" dxfId="11" priority="16">
      <formula>OR($L$35="",$L$35="個人宅")</formula>
    </cfRule>
  </conditionalFormatting>
  <conditionalFormatting sqref="L35">
    <cfRule type="expression" dxfId="10" priority="15">
      <formula>$L$31="その他"</formula>
    </cfRule>
  </conditionalFormatting>
  <conditionalFormatting sqref="L38 L40">
    <cfRule type="expression" dxfId="9" priority="12">
      <formula>$L$37&lt;&gt;"ア"</formula>
    </cfRule>
  </conditionalFormatting>
  <conditionalFormatting sqref="L39">
    <cfRule type="expression" dxfId="8" priority="11">
      <formula>$J$39&lt;&gt;""</formula>
    </cfRule>
  </conditionalFormatting>
  <conditionalFormatting sqref="L41">
    <cfRule type="expression" dxfId="7" priority="10">
      <formula>$L$37="イ"</formula>
    </cfRule>
  </conditionalFormatting>
  <conditionalFormatting sqref="L34">
    <cfRule type="expression" dxfId="6" priority="9">
      <formula>$L$33&lt;&gt;"その他"</formula>
    </cfRule>
  </conditionalFormatting>
  <conditionalFormatting sqref="N17:N19">
    <cfRule type="expression" dxfId="5" priority="7">
      <formula>N17="限度額を超えています"</formula>
    </cfRule>
  </conditionalFormatting>
  <conditionalFormatting sqref="N55">
    <cfRule type="expression" dxfId="4" priority="6">
      <formula>N55="限度額を超えています"</formula>
    </cfRule>
  </conditionalFormatting>
  <conditionalFormatting sqref="N57">
    <cfRule type="expression" dxfId="3" priority="5">
      <formula>OR(E57=0,N57="限度額を超えています")</formula>
    </cfRule>
  </conditionalFormatting>
  <conditionalFormatting sqref="N59">
    <cfRule type="expression" dxfId="2" priority="4">
      <formula>OR(E59=0,N59="限度額を超えています")</formula>
    </cfRule>
  </conditionalFormatting>
  <conditionalFormatting sqref="L49:L51 L55 L57 L59:L62">
    <cfRule type="expression" dxfId="1" priority="3">
      <formula>$L$46&lt;&gt;"事業計画変更"</formula>
    </cfRule>
  </conditionalFormatting>
  <conditionalFormatting sqref="L28:L30">
    <cfRule type="expression" dxfId="0" priority="2">
      <formula>$L$27&lt;&gt;"改築"</formula>
    </cfRule>
  </conditionalFormatting>
  <dataValidations count="15">
    <dataValidation type="list" allowBlank="1" showInputMessage="1" showErrorMessage="1" sqref="L53 A15:F15">
      <formula1>"５人槽,７人槽,１０人槽"</formula1>
    </dataValidation>
    <dataValidation type="list" allowBlank="1" showInputMessage="1" showErrorMessage="1" sqref="L27">
      <formula1>"新築,建替,改築"</formula1>
    </dataValidation>
    <dataValidation type="list" allowBlank="1" showInputMessage="1" showErrorMessage="1" sqref="L31">
      <formula1>"汲み取り便槽,単独処理浄化槽,その他"</formula1>
    </dataValidation>
    <dataValidation type="list" allowBlank="1" showInputMessage="1" showErrorMessage="1" sqref="L33">
      <formula1>"撤去,埋め殺し,雨水貯蔵槽に再利用,その他"</formula1>
    </dataValidation>
    <dataValidation type="list" allowBlank="1" showInputMessage="1" showErrorMessage="1" sqref="L46">
      <formula1>"事業計画変更,補助事業の廃止（中止）"</formula1>
    </dataValidation>
    <dataValidation type="list" allowBlank="1" showInputMessage="1" showErrorMessage="1" sqref="L35">
      <formula1>"個人宅,貸家,アパート,その他"</formula1>
    </dataValidation>
    <dataValidation type="list" allowBlank="1" showInputMessage="1" showErrorMessage="1" sqref="L38">
      <formula1>"個人宅,貸家,アパート"</formula1>
    </dataValidation>
    <dataValidation type="list" allowBlank="1" showInputMessage="1" showErrorMessage="1" sqref="L40">
      <formula1>"汲み取り便槽,公共下水道,農業集落排水,合併浄化槽,単独処理浄化槽"</formula1>
    </dataValidation>
    <dataValidation type="list" allowBlank="1" showInputMessage="1" showErrorMessage="1" sqref="L41">
      <formula1>"引越し　（家族全員が引越し）,分家　（家族の一部が引越し）"</formula1>
    </dataValidation>
    <dataValidation type="list" allowBlank="1" showInputMessage="1" showErrorMessage="1" sqref="L28:L30 L78:L108">
      <formula1>"○"</formula1>
    </dataValidation>
    <dataValidation type="list" allowBlank="1" showInputMessage="1" showErrorMessage="1" sqref="L9 A9:F9">
      <formula1>"本人,共有,その他"</formula1>
    </dataValidation>
    <dataValidation type="list" allowBlank="1" showInputMessage="1" showErrorMessage="1" sqref="L10 A10:F10">
      <formula1>"専用住宅,併用住宅,その他"</formula1>
    </dataValidation>
    <dataValidation type="list" allowBlank="1" showInputMessage="1" showErrorMessage="1" sqref="L73 A73:F73">
      <formula1>"銀行,信用金庫,信用組合,農協"</formula1>
    </dataValidation>
    <dataValidation type="list" allowBlank="1" showInputMessage="1" showErrorMessage="1" sqref="L37">
      <formula1>"ア,イ,ウ"</formula1>
    </dataValidation>
    <dataValidation type="list" allowBlank="1" showInputMessage="1" showErrorMessage="1" sqref="L15">
      <formula1>"５人槽,７人槽,１０人槽"</formula1>
    </dataValidation>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AE217"/>
  <sheetViews>
    <sheetView tabSelected="1" view="pageBreakPreview" topLeftCell="A10" zoomScale="115" zoomScaleNormal="100" zoomScaleSheetLayoutView="115" workbookViewId="0">
      <selection activeCell="AU19" sqref="AU19"/>
    </sheetView>
  </sheetViews>
  <sheetFormatPr defaultRowHeight="13.5"/>
  <cols>
    <col min="1" max="1" width="2.875" style="117" customWidth="1"/>
    <col min="2" max="2" width="0.875" style="117" customWidth="1"/>
    <col min="3" max="3" width="2.875" style="117" customWidth="1"/>
    <col min="4" max="4" width="2.75" style="117" customWidth="1"/>
    <col min="5" max="6" width="3.25" style="117" customWidth="1"/>
    <col min="7" max="7" width="3.375" style="117" customWidth="1"/>
    <col min="8" max="9" width="0.875" style="117" customWidth="1"/>
    <col min="10" max="10" width="3" style="117" customWidth="1"/>
    <col min="11" max="11" width="6.25" style="117" customWidth="1"/>
    <col min="12" max="12" width="0.875" style="117" customWidth="1"/>
    <col min="13" max="13" width="2.75" style="117" customWidth="1"/>
    <col min="14" max="14" width="7.25" style="117" customWidth="1"/>
    <col min="15" max="15" width="3.5" style="117" customWidth="1"/>
    <col min="16" max="17" width="0.875" style="117" customWidth="1"/>
    <col min="18" max="18" width="4.25" style="117" customWidth="1"/>
    <col min="19" max="19" width="4.375" style="117" customWidth="1"/>
    <col min="20" max="21" width="0.875" style="117" customWidth="1"/>
    <col min="22" max="22" width="5.125" style="117" customWidth="1"/>
    <col min="23" max="23" width="0.875" style="117" customWidth="1"/>
    <col min="24" max="24" width="3.25" style="117" customWidth="1"/>
    <col min="25" max="25" width="0.875" style="117" customWidth="1"/>
    <col min="26" max="26" width="6.75" style="117" customWidth="1"/>
    <col min="27" max="27" width="6.25" style="117" customWidth="1"/>
    <col min="28" max="28" width="6" style="117" customWidth="1"/>
    <col min="29" max="29" width="2.375" style="117" customWidth="1"/>
    <col min="30" max="30" width="0.875" style="117" customWidth="1"/>
    <col min="31" max="31" width="2.875" style="117" customWidth="1"/>
    <col min="32" max="37" width="4.625" style="117" customWidth="1"/>
    <col min="38" max="38" width="3.375" style="117" customWidth="1"/>
    <col min="39" max="53" width="4.625" style="117" customWidth="1"/>
    <col min="54" max="54" width="8.5" style="117" customWidth="1"/>
    <col min="55" max="55" width="3.5" style="117" customWidth="1"/>
    <col min="56" max="16384" width="9" style="117"/>
  </cols>
  <sheetData>
    <row r="1" spans="1:31" ht="13.5" customHeight="1">
      <c r="A1" s="300"/>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305"/>
    </row>
    <row r="2" spans="1:31" ht="20.100000000000001" customHeight="1">
      <c r="A2" s="301"/>
      <c r="B2" s="98"/>
      <c r="C2" s="98" t="s">
        <v>0</v>
      </c>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306"/>
    </row>
    <row r="3" spans="1:31" ht="20.100000000000001" customHeight="1">
      <c r="A3" s="301"/>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306"/>
    </row>
    <row r="4" spans="1:31" ht="20.100000000000001" customHeight="1">
      <c r="A4" s="301"/>
      <c r="B4" s="98"/>
      <c r="C4" s="565" t="s">
        <v>1</v>
      </c>
      <c r="D4" s="565"/>
      <c r="E4" s="565"/>
      <c r="F4" s="565"/>
      <c r="G4" s="565"/>
      <c r="H4" s="565"/>
      <c r="I4" s="565"/>
      <c r="J4" s="565"/>
      <c r="K4" s="565"/>
      <c r="L4" s="565"/>
      <c r="M4" s="565"/>
      <c r="N4" s="565"/>
      <c r="O4" s="565"/>
      <c r="P4" s="565"/>
      <c r="Q4" s="565"/>
      <c r="R4" s="565"/>
      <c r="S4" s="565"/>
      <c r="T4" s="565"/>
      <c r="U4" s="565"/>
      <c r="V4" s="565"/>
      <c r="W4" s="565"/>
      <c r="X4" s="565"/>
      <c r="Y4" s="565"/>
      <c r="Z4" s="565"/>
      <c r="AA4" s="565"/>
      <c r="AB4" s="565"/>
      <c r="AC4" s="565"/>
      <c r="AD4" s="565"/>
      <c r="AE4" s="306"/>
    </row>
    <row r="5" spans="1:31" ht="20.100000000000001" customHeight="1">
      <c r="A5" s="301"/>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306"/>
    </row>
    <row r="6" spans="1:31" ht="20.100000000000001" customHeight="1">
      <c r="A6" s="301"/>
      <c r="B6" s="98"/>
      <c r="C6" s="98"/>
      <c r="D6" s="98"/>
      <c r="E6" s="98"/>
      <c r="F6" s="98"/>
      <c r="G6" s="98"/>
      <c r="H6" s="98"/>
      <c r="I6" s="98"/>
      <c r="J6" s="98"/>
      <c r="K6" s="98"/>
      <c r="L6" s="98"/>
      <c r="M6" s="98"/>
      <c r="N6" s="98"/>
      <c r="O6" s="98"/>
      <c r="P6" s="98"/>
      <c r="Q6" s="98"/>
      <c r="R6" s="98"/>
      <c r="S6" s="98"/>
      <c r="T6" s="98"/>
      <c r="U6" s="98"/>
      <c r="V6" s="98"/>
      <c r="W6" s="98"/>
      <c r="X6" s="528" t="s">
        <v>316</v>
      </c>
      <c r="Y6" s="528"/>
      <c r="Z6" s="528"/>
      <c r="AA6" s="528"/>
      <c r="AB6" s="528"/>
      <c r="AC6" s="528"/>
      <c r="AD6" s="528"/>
      <c r="AE6" s="306"/>
    </row>
    <row r="7" spans="1:31" ht="20.100000000000001" customHeight="1">
      <c r="A7" s="301"/>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306"/>
    </row>
    <row r="8" spans="1:31" ht="20.100000000000001" customHeight="1">
      <c r="A8" s="301"/>
      <c r="B8" s="98"/>
      <c r="C8" s="98"/>
      <c r="D8" s="154" t="s">
        <v>42</v>
      </c>
      <c r="E8" s="154"/>
      <c r="F8" s="154"/>
      <c r="G8" s="566" t="s">
        <v>46</v>
      </c>
      <c r="H8" s="566"/>
      <c r="I8" s="566"/>
      <c r="J8" s="566"/>
      <c r="K8" s="566"/>
      <c r="L8" s="154"/>
      <c r="M8" s="154" t="s">
        <v>43</v>
      </c>
      <c r="N8" s="98"/>
      <c r="O8" s="98"/>
      <c r="P8" s="98"/>
      <c r="Q8" s="98"/>
      <c r="R8" s="98"/>
      <c r="S8" s="98"/>
      <c r="T8" s="98"/>
      <c r="U8" s="98"/>
      <c r="V8" s="98"/>
      <c r="W8" s="98"/>
      <c r="X8" s="98"/>
      <c r="Y8" s="98"/>
      <c r="Z8" s="98"/>
      <c r="AA8" s="98"/>
      <c r="AB8" s="98"/>
      <c r="AC8" s="98"/>
      <c r="AD8" s="98"/>
      <c r="AE8" s="306"/>
    </row>
    <row r="9" spans="1:31" ht="20.100000000000001" customHeight="1">
      <c r="A9" s="301"/>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306"/>
    </row>
    <row r="10" spans="1:31" ht="24.95" customHeight="1">
      <c r="A10" s="301"/>
      <c r="B10" s="98"/>
      <c r="C10" s="98"/>
      <c r="D10" s="98"/>
      <c r="E10" s="98"/>
      <c r="F10" s="98"/>
      <c r="G10" s="98"/>
      <c r="H10" s="98"/>
      <c r="I10" s="98"/>
      <c r="J10" s="98"/>
      <c r="K10" s="98"/>
      <c r="L10" s="98"/>
      <c r="M10" s="98"/>
      <c r="N10" s="98"/>
      <c r="O10" s="565" t="s">
        <v>2</v>
      </c>
      <c r="P10" s="565"/>
      <c r="Q10" s="565"/>
      <c r="R10" s="565"/>
      <c r="S10" s="517" t="s">
        <v>3</v>
      </c>
      <c r="T10" s="517"/>
      <c r="U10" s="135"/>
      <c r="V10" s="567" t="s">
        <v>83</v>
      </c>
      <c r="W10" s="567"/>
      <c r="X10" s="567"/>
      <c r="Y10" s="567"/>
      <c r="Z10" s="567"/>
      <c r="AA10" s="567"/>
      <c r="AB10" s="567"/>
      <c r="AC10" s="567"/>
      <c r="AD10" s="567"/>
      <c r="AE10" s="306"/>
    </row>
    <row r="11" spans="1:31" ht="24.95" customHeight="1">
      <c r="A11" s="301"/>
      <c r="B11" s="98"/>
      <c r="C11" s="98"/>
      <c r="D11" s="98"/>
      <c r="E11" s="98"/>
      <c r="F11" s="98"/>
      <c r="G11" s="98"/>
      <c r="H11" s="98"/>
      <c r="I11" s="98"/>
      <c r="J11" s="98"/>
      <c r="K11" s="98"/>
      <c r="L11" s="98"/>
      <c r="M11" s="98"/>
      <c r="N11" s="98"/>
      <c r="O11" s="98"/>
      <c r="P11" s="98"/>
      <c r="Q11" s="98"/>
      <c r="R11" s="315"/>
      <c r="S11" s="568" t="s">
        <v>4</v>
      </c>
      <c r="T11" s="568"/>
      <c r="U11" s="137"/>
      <c r="V11" s="569" t="s">
        <v>45</v>
      </c>
      <c r="W11" s="569"/>
      <c r="X11" s="569"/>
      <c r="Y11" s="569"/>
      <c r="Z11" s="569"/>
      <c r="AA11" s="569"/>
      <c r="AB11" s="295"/>
      <c r="AC11" s="521"/>
      <c r="AD11" s="521"/>
      <c r="AE11" s="306"/>
    </row>
    <row r="12" spans="1:31" ht="20.100000000000001" customHeight="1">
      <c r="A12" s="301"/>
      <c r="B12" s="98"/>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306"/>
    </row>
    <row r="13" spans="1:31" ht="20.100000000000001" customHeight="1">
      <c r="A13" s="301"/>
      <c r="B13" s="98"/>
      <c r="C13" s="528" t="s">
        <v>5</v>
      </c>
      <c r="D13" s="528"/>
      <c r="E13" s="528"/>
      <c r="F13" s="528"/>
      <c r="G13" s="528"/>
      <c r="H13" s="528"/>
      <c r="I13" s="528"/>
      <c r="J13" s="528"/>
      <c r="K13" s="528"/>
      <c r="L13" s="528"/>
      <c r="M13" s="528"/>
      <c r="N13" s="528"/>
      <c r="O13" s="528"/>
      <c r="P13" s="528"/>
      <c r="Q13" s="528"/>
      <c r="R13" s="528"/>
      <c r="S13" s="528"/>
      <c r="T13" s="528"/>
      <c r="U13" s="528"/>
      <c r="V13" s="528"/>
      <c r="W13" s="528"/>
      <c r="X13" s="528"/>
      <c r="Y13" s="528"/>
      <c r="Z13" s="528"/>
      <c r="AA13" s="528"/>
      <c r="AB13" s="528"/>
      <c r="AC13" s="528"/>
      <c r="AD13" s="98"/>
      <c r="AE13" s="306"/>
    </row>
    <row r="14" spans="1:31" ht="20.100000000000001" customHeight="1">
      <c r="A14" s="301"/>
      <c r="B14" s="98"/>
      <c r="C14" s="98" t="s">
        <v>6</v>
      </c>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306"/>
    </row>
    <row r="15" spans="1:31" ht="9.9499999999999993" customHeight="1">
      <c r="A15" s="301"/>
      <c r="B15" s="98"/>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306"/>
    </row>
    <row r="16" spans="1:31" ht="30" customHeight="1">
      <c r="A16" s="301"/>
      <c r="B16" s="105"/>
      <c r="C16" s="443" t="s">
        <v>7</v>
      </c>
      <c r="D16" s="443"/>
      <c r="E16" s="443"/>
      <c r="F16" s="443"/>
      <c r="G16" s="443"/>
      <c r="H16" s="296"/>
      <c r="I16" s="105"/>
      <c r="J16" s="522" t="s">
        <v>44</v>
      </c>
      <c r="K16" s="522"/>
      <c r="L16" s="522"/>
      <c r="M16" s="522"/>
      <c r="N16" s="522"/>
      <c r="O16" s="522"/>
      <c r="P16" s="522"/>
      <c r="Q16" s="522"/>
      <c r="R16" s="522"/>
      <c r="S16" s="522"/>
      <c r="T16" s="522"/>
      <c r="U16" s="522"/>
      <c r="V16" s="522"/>
      <c r="W16" s="522"/>
      <c r="X16" s="522"/>
      <c r="Y16" s="522"/>
      <c r="Z16" s="522"/>
      <c r="AA16" s="522"/>
      <c r="AB16" s="522"/>
      <c r="AC16" s="522"/>
      <c r="AD16" s="296"/>
      <c r="AE16" s="306"/>
    </row>
    <row r="17" spans="1:31" ht="15" customHeight="1">
      <c r="A17" s="301"/>
      <c r="B17" s="524"/>
      <c r="C17" s="527" t="s">
        <v>8</v>
      </c>
      <c r="D17" s="527"/>
      <c r="E17" s="527"/>
      <c r="F17" s="527"/>
      <c r="G17" s="527"/>
      <c r="H17" s="530"/>
      <c r="I17" s="300"/>
      <c r="J17" s="527" t="s">
        <v>36</v>
      </c>
      <c r="K17" s="527"/>
      <c r="L17" s="298"/>
      <c r="M17" s="571" t="s">
        <v>58</v>
      </c>
      <c r="N17" s="571"/>
      <c r="O17" s="571"/>
      <c r="P17" s="571"/>
      <c r="Q17" s="571"/>
      <c r="R17" s="571"/>
      <c r="S17" s="571"/>
      <c r="T17" s="305"/>
      <c r="U17" s="298"/>
      <c r="V17" s="527" t="s">
        <v>39</v>
      </c>
      <c r="W17" s="527"/>
      <c r="X17" s="527"/>
      <c r="Y17" s="298"/>
      <c r="Z17" s="571" t="s">
        <v>48</v>
      </c>
      <c r="AA17" s="571"/>
      <c r="AB17" s="571"/>
      <c r="AC17" s="571"/>
      <c r="AD17" s="305"/>
      <c r="AE17" s="306"/>
    </row>
    <row r="18" spans="1:31" ht="15" customHeight="1">
      <c r="A18" s="301"/>
      <c r="B18" s="525"/>
      <c r="C18" s="528"/>
      <c r="D18" s="528"/>
      <c r="E18" s="528"/>
      <c r="F18" s="528"/>
      <c r="G18" s="528"/>
      <c r="H18" s="531"/>
      <c r="I18" s="302"/>
      <c r="J18" s="529"/>
      <c r="K18" s="529"/>
      <c r="L18" s="299"/>
      <c r="M18" s="572"/>
      <c r="N18" s="572"/>
      <c r="O18" s="572"/>
      <c r="P18" s="572"/>
      <c r="Q18" s="572"/>
      <c r="R18" s="572"/>
      <c r="S18" s="572"/>
      <c r="T18" s="307"/>
      <c r="U18" s="299"/>
      <c r="V18" s="529"/>
      <c r="W18" s="529"/>
      <c r="X18" s="529"/>
      <c r="Y18" s="299"/>
      <c r="Z18" s="572"/>
      <c r="AA18" s="572"/>
      <c r="AB18" s="572"/>
      <c r="AC18" s="572"/>
      <c r="AD18" s="307"/>
      <c r="AE18" s="306"/>
    </row>
    <row r="19" spans="1:31" ht="30" customHeight="1">
      <c r="A19" s="301"/>
      <c r="B19" s="526"/>
      <c r="C19" s="529"/>
      <c r="D19" s="529"/>
      <c r="E19" s="529"/>
      <c r="F19" s="529"/>
      <c r="G19" s="529"/>
      <c r="H19" s="532"/>
      <c r="I19" s="105"/>
      <c r="J19" s="443" t="s">
        <v>37</v>
      </c>
      <c r="K19" s="443"/>
      <c r="L19" s="284"/>
      <c r="M19" s="573" t="s">
        <v>59</v>
      </c>
      <c r="N19" s="573"/>
      <c r="O19" s="573"/>
      <c r="P19" s="573"/>
      <c r="Q19" s="573"/>
      <c r="R19" s="573"/>
      <c r="S19" s="573"/>
      <c r="T19" s="296"/>
      <c r="U19" s="284"/>
      <c r="V19" s="443" t="s">
        <v>40</v>
      </c>
      <c r="W19" s="443"/>
      <c r="X19" s="443"/>
      <c r="Y19" s="284"/>
      <c r="Z19" s="574" t="s">
        <v>317</v>
      </c>
      <c r="AA19" s="574"/>
      <c r="AB19" s="574"/>
      <c r="AC19" s="574"/>
      <c r="AD19" s="296"/>
      <c r="AE19" s="306"/>
    </row>
    <row r="20" spans="1:31" ht="24.95" customHeight="1">
      <c r="A20" s="301"/>
      <c r="B20" s="300"/>
      <c r="C20" s="527" t="s">
        <v>9</v>
      </c>
      <c r="D20" s="527"/>
      <c r="E20" s="527"/>
      <c r="F20" s="527"/>
      <c r="G20" s="527"/>
      <c r="H20" s="305"/>
      <c r="I20" s="300"/>
      <c r="J20" s="298" t="s">
        <v>35</v>
      </c>
      <c r="K20" s="570" t="s">
        <v>467</v>
      </c>
      <c r="L20" s="570"/>
      <c r="M20" s="570"/>
      <c r="N20" s="570"/>
      <c r="O20" s="297" t="s">
        <v>38</v>
      </c>
      <c r="P20" s="297"/>
      <c r="Q20" s="297"/>
      <c r="R20" s="533"/>
      <c r="S20" s="533"/>
      <c r="T20" s="533"/>
      <c r="U20" s="533"/>
      <c r="V20" s="533"/>
      <c r="W20" s="533"/>
      <c r="X20" s="533"/>
      <c r="Y20" s="533"/>
      <c r="Z20" s="533"/>
      <c r="AA20" s="533"/>
      <c r="AB20" s="533"/>
      <c r="AC20" s="533"/>
      <c r="AD20" s="305"/>
      <c r="AE20" s="306"/>
    </row>
    <row r="21" spans="1:31" ht="24.95" customHeight="1">
      <c r="A21" s="301"/>
      <c r="B21" s="301"/>
      <c r="C21" s="303"/>
      <c r="D21" s="303"/>
      <c r="E21" s="303"/>
      <c r="F21" s="303"/>
      <c r="G21" s="303"/>
      <c r="H21" s="306"/>
      <c r="I21" s="301"/>
      <c r="J21" s="98"/>
      <c r="K21" s="97" t="s">
        <v>211</v>
      </c>
      <c r="L21" s="97"/>
      <c r="M21" s="450" t="s">
        <v>212</v>
      </c>
      <c r="N21" s="450"/>
      <c r="O21" s="450"/>
      <c r="P21" s="450"/>
      <c r="Q21" s="450"/>
      <c r="R21" s="450"/>
      <c r="S21" s="98"/>
      <c r="T21" s="98"/>
      <c r="U21" s="98"/>
      <c r="V21" s="575" t="s">
        <v>459</v>
      </c>
      <c r="W21" s="575"/>
      <c r="X21" s="575"/>
      <c r="Y21" s="575"/>
      <c r="Z21" s="575"/>
      <c r="AA21" s="98" t="s">
        <v>38</v>
      </c>
      <c r="AB21" s="98"/>
      <c r="AC21" s="98"/>
      <c r="AD21" s="306"/>
      <c r="AE21" s="306"/>
    </row>
    <row r="22" spans="1:31" ht="24.95" customHeight="1">
      <c r="A22" s="301"/>
      <c r="B22" s="301"/>
      <c r="C22" s="303"/>
      <c r="D22" s="303"/>
      <c r="E22" s="303"/>
      <c r="F22" s="303"/>
      <c r="G22" s="303"/>
      <c r="H22" s="306"/>
      <c r="I22" s="301"/>
      <c r="J22" s="98"/>
      <c r="K22" s="97"/>
      <c r="L22" s="97"/>
      <c r="M22" s="450" t="s">
        <v>213</v>
      </c>
      <c r="N22" s="450"/>
      <c r="O22" s="450"/>
      <c r="P22" s="450"/>
      <c r="Q22" s="450"/>
      <c r="R22" s="450"/>
      <c r="S22" s="98"/>
      <c r="T22" s="98"/>
      <c r="U22" s="98"/>
      <c r="V22" s="575" t="s">
        <v>465</v>
      </c>
      <c r="W22" s="575"/>
      <c r="X22" s="575"/>
      <c r="Y22" s="575"/>
      <c r="Z22" s="575"/>
      <c r="AA22" s="98" t="s">
        <v>38</v>
      </c>
      <c r="AB22" s="98"/>
      <c r="AC22" s="98"/>
      <c r="AD22" s="306"/>
      <c r="AE22" s="306"/>
    </row>
    <row r="23" spans="1:31" ht="24.95" customHeight="1">
      <c r="A23" s="301"/>
      <c r="B23" s="302"/>
      <c r="C23" s="304"/>
      <c r="D23" s="304"/>
      <c r="E23" s="304"/>
      <c r="F23" s="304"/>
      <c r="G23" s="304"/>
      <c r="H23" s="307"/>
      <c r="I23" s="302"/>
      <c r="J23" s="299"/>
      <c r="K23" s="100"/>
      <c r="L23" s="100"/>
      <c r="M23" s="451" t="s">
        <v>214</v>
      </c>
      <c r="N23" s="451"/>
      <c r="O23" s="451"/>
      <c r="P23" s="451"/>
      <c r="Q23" s="451"/>
      <c r="R23" s="451"/>
      <c r="S23" s="299"/>
      <c r="T23" s="299"/>
      <c r="U23" s="299"/>
      <c r="V23" s="576" t="s">
        <v>466</v>
      </c>
      <c r="W23" s="576"/>
      <c r="X23" s="576"/>
      <c r="Y23" s="576"/>
      <c r="Z23" s="576"/>
      <c r="AA23" s="299" t="s">
        <v>38</v>
      </c>
      <c r="AB23" s="299"/>
      <c r="AC23" s="299"/>
      <c r="AD23" s="307"/>
      <c r="AE23" s="306"/>
    </row>
    <row r="24" spans="1:31" ht="30" customHeight="1">
      <c r="A24" s="301"/>
      <c r="B24" s="105"/>
      <c r="C24" s="443" t="s">
        <v>215</v>
      </c>
      <c r="D24" s="443"/>
      <c r="E24" s="443"/>
      <c r="F24" s="443"/>
      <c r="G24" s="443"/>
      <c r="H24" s="296"/>
      <c r="I24" s="105"/>
      <c r="J24" s="574" t="s">
        <v>45</v>
      </c>
      <c r="K24" s="574"/>
      <c r="L24" s="574"/>
      <c r="M24" s="574"/>
      <c r="N24" s="574"/>
      <c r="O24" s="284"/>
      <c r="P24" s="284"/>
      <c r="Q24" s="284"/>
      <c r="R24" s="444" t="s">
        <v>310</v>
      </c>
      <c r="S24" s="444"/>
      <c r="T24" s="444"/>
      <c r="U24" s="444"/>
      <c r="V24" s="444"/>
      <c r="W24" s="444"/>
      <c r="X24" s="444"/>
      <c r="Y24" s="444"/>
      <c r="Z24" s="444"/>
      <c r="AA24" s="444"/>
      <c r="AB24" s="444"/>
      <c r="AC24" s="444"/>
      <c r="AD24" s="537"/>
      <c r="AE24" s="306"/>
    </row>
    <row r="25" spans="1:31" ht="30" customHeight="1">
      <c r="A25" s="301"/>
      <c r="B25" s="105"/>
      <c r="C25" s="443" t="s">
        <v>10</v>
      </c>
      <c r="D25" s="443"/>
      <c r="E25" s="443"/>
      <c r="F25" s="443"/>
      <c r="G25" s="443"/>
      <c r="H25" s="296"/>
      <c r="I25" s="105"/>
      <c r="J25" s="444" t="s">
        <v>311</v>
      </c>
      <c r="K25" s="444"/>
      <c r="L25" s="444"/>
      <c r="M25" s="444"/>
      <c r="N25" s="444"/>
      <c r="O25" s="444"/>
      <c r="P25" s="444"/>
      <c r="Q25" s="444"/>
      <c r="R25" s="444"/>
      <c r="S25" s="444"/>
      <c r="T25" s="444"/>
      <c r="U25" s="444"/>
      <c r="V25" s="444"/>
      <c r="W25" s="444"/>
      <c r="X25" s="444"/>
      <c r="Y25" s="444"/>
      <c r="Z25" s="444"/>
      <c r="AA25" s="444"/>
      <c r="AB25" s="444"/>
      <c r="AC25" s="444"/>
      <c r="AD25" s="296"/>
      <c r="AE25" s="306"/>
    </row>
    <row r="26" spans="1:31" ht="30" customHeight="1">
      <c r="A26" s="301"/>
      <c r="B26" s="105"/>
      <c r="C26" s="443" t="s">
        <v>216</v>
      </c>
      <c r="D26" s="443"/>
      <c r="E26" s="443"/>
      <c r="F26" s="443"/>
      <c r="G26" s="443"/>
      <c r="H26" s="296"/>
      <c r="I26" s="105"/>
      <c r="J26" s="444" t="s">
        <v>312</v>
      </c>
      <c r="K26" s="444"/>
      <c r="L26" s="444"/>
      <c r="M26" s="444"/>
      <c r="N26" s="444"/>
      <c r="O26" s="444"/>
      <c r="P26" s="444"/>
      <c r="Q26" s="444"/>
      <c r="R26" s="444"/>
      <c r="S26" s="444"/>
      <c r="T26" s="444"/>
      <c r="U26" s="444"/>
      <c r="V26" s="444"/>
      <c r="W26" s="444"/>
      <c r="X26" s="444"/>
      <c r="Y26" s="444"/>
      <c r="Z26" s="444"/>
      <c r="AA26" s="444"/>
      <c r="AB26" s="444"/>
      <c r="AC26" s="444"/>
      <c r="AD26" s="296"/>
      <c r="AE26" s="306"/>
    </row>
    <row r="27" spans="1:31" ht="30" customHeight="1">
      <c r="A27" s="301"/>
      <c r="B27" s="105"/>
      <c r="C27" s="443" t="s">
        <v>217</v>
      </c>
      <c r="D27" s="443"/>
      <c r="E27" s="443"/>
      <c r="F27" s="443"/>
      <c r="G27" s="443"/>
      <c r="H27" s="296"/>
      <c r="I27" s="105"/>
      <c r="J27" s="444" t="s">
        <v>313</v>
      </c>
      <c r="K27" s="444"/>
      <c r="L27" s="444"/>
      <c r="M27" s="444"/>
      <c r="N27" s="444"/>
      <c r="O27" s="444"/>
      <c r="P27" s="444"/>
      <c r="Q27" s="444"/>
      <c r="R27" s="444"/>
      <c r="S27" s="444"/>
      <c r="T27" s="444"/>
      <c r="U27" s="444"/>
      <c r="V27" s="444"/>
      <c r="W27" s="444"/>
      <c r="X27" s="444"/>
      <c r="Y27" s="444"/>
      <c r="Z27" s="444"/>
      <c r="AA27" s="444"/>
      <c r="AB27" s="444"/>
      <c r="AC27" s="444"/>
      <c r="AD27" s="296"/>
      <c r="AE27" s="306"/>
    </row>
    <row r="28" spans="1:31" ht="30" customHeight="1">
      <c r="A28" s="301"/>
      <c r="B28" s="105"/>
      <c r="C28" s="443" t="s">
        <v>11</v>
      </c>
      <c r="D28" s="443"/>
      <c r="E28" s="443"/>
      <c r="F28" s="443"/>
      <c r="G28" s="443"/>
      <c r="H28" s="296"/>
      <c r="I28" s="105"/>
      <c r="J28" s="445" t="s">
        <v>201</v>
      </c>
      <c r="K28" s="445"/>
      <c r="L28" s="445"/>
      <c r="M28" s="445"/>
      <c r="N28" s="445"/>
      <c r="O28" s="445"/>
      <c r="P28" s="284"/>
      <c r="Q28" s="105"/>
      <c r="R28" s="443" t="s">
        <v>12</v>
      </c>
      <c r="S28" s="443"/>
      <c r="T28" s="443"/>
      <c r="U28" s="443"/>
      <c r="V28" s="443"/>
      <c r="W28" s="296"/>
      <c r="X28" s="445" t="s">
        <v>202</v>
      </c>
      <c r="Y28" s="445"/>
      <c r="Z28" s="445"/>
      <c r="AA28" s="445"/>
      <c r="AB28" s="445"/>
      <c r="AC28" s="445"/>
      <c r="AD28" s="296"/>
      <c r="AE28" s="306"/>
    </row>
    <row r="29" spans="1:31" ht="9.9499999999999993" customHeight="1">
      <c r="A29" s="301"/>
      <c r="B29" s="98"/>
      <c r="C29" s="303"/>
      <c r="D29" s="303"/>
      <c r="E29" s="303"/>
      <c r="F29" s="303"/>
      <c r="G29" s="303"/>
      <c r="H29" s="98"/>
      <c r="I29" s="98"/>
      <c r="J29" s="98"/>
      <c r="K29" s="98"/>
      <c r="L29" s="98"/>
      <c r="M29" s="98"/>
      <c r="N29" s="98"/>
      <c r="O29" s="98"/>
      <c r="P29" s="98"/>
      <c r="Q29" s="98"/>
      <c r="R29" s="98"/>
      <c r="S29" s="98"/>
      <c r="T29" s="98"/>
      <c r="U29" s="98"/>
      <c r="V29" s="98"/>
      <c r="W29" s="98"/>
      <c r="X29" s="98"/>
      <c r="Y29" s="98"/>
      <c r="Z29" s="98"/>
      <c r="AA29" s="98"/>
      <c r="AB29" s="98"/>
      <c r="AC29" s="98"/>
      <c r="AD29" s="98"/>
      <c r="AE29" s="306"/>
    </row>
    <row r="30" spans="1:31" ht="15" customHeight="1">
      <c r="A30" s="301"/>
      <c r="B30" s="528" t="s">
        <v>13</v>
      </c>
      <c r="C30" s="528"/>
      <c r="D30" s="528"/>
      <c r="E30" s="528"/>
      <c r="F30" s="303"/>
      <c r="G30" s="98"/>
      <c r="H30" s="98"/>
      <c r="I30" s="98"/>
      <c r="J30" s="98"/>
      <c r="K30" s="98"/>
      <c r="L30" s="98"/>
      <c r="M30" s="98"/>
      <c r="N30" s="98"/>
      <c r="O30" s="98"/>
      <c r="P30" s="98"/>
      <c r="Q30" s="98"/>
      <c r="R30" s="98"/>
      <c r="S30" s="98"/>
      <c r="T30" s="98"/>
      <c r="U30" s="98"/>
      <c r="V30" s="98"/>
      <c r="W30" s="98"/>
      <c r="X30" s="98"/>
      <c r="Y30" s="98"/>
      <c r="Z30" s="98"/>
      <c r="AA30" s="98"/>
      <c r="AB30" s="98"/>
      <c r="AC30" s="98"/>
      <c r="AD30" s="98"/>
      <c r="AE30" s="306"/>
    </row>
    <row r="31" spans="1:31" ht="15" customHeight="1">
      <c r="A31" s="301"/>
      <c r="B31" s="98"/>
      <c r="C31" s="577" t="s">
        <v>14</v>
      </c>
      <c r="D31" s="577"/>
      <c r="E31" s="98" t="s">
        <v>26</v>
      </c>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306"/>
    </row>
    <row r="32" spans="1:31" ht="15" customHeight="1">
      <c r="A32" s="301"/>
      <c r="B32" s="98"/>
      <c r="C32" s="577" t="s">
        <v>15</v>
      </c>
      <c r="D32" s="577"/>
      <c r="E32" s="98" t="s">
        <v>47</v>
      </c>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306"/>
    </row>
    <row r="33" spans="1:31" ht="15" customHeight="1">
      <c r="A33" s="301"/>
      <c r="B33" s="98"/>
      <c r="C33" s="577" t="s">
        <v>16</v>
      </c>
      <c r="D33" s="577"/>
      <c r="E33" s="98" t="s">
        <v>27</v>
      </c>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306"/>
    </row>
    <row r="34" spans="1:31" ht="15" customHeight="1">
      <c r="A34" s="301"/>
      <c r="B34" s="98"/>
      <c r="C34" s="577" t="s">
        <v>17</v>
      </c>
      <c r="D34" s="577"/>
      <c r="E34" s="98" t="s">
        <v>28</v>
      </c>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306"/>
    </row>
    <row r="35" spans="1:31" ht="15" customHeight="1">
      <c r="A35" s="301"/>
      <c r="B35" s="98"/>
      <c r="C35" s="577" t="s">
        <v>18</v>
      </c>
      <c r="D35" s="577"/>
      <c r="E35" s="98" t="s">
        <v>29</v>
      </c>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306"/>
    </row>
    <row r="36" spans="1:31" ht="15" customHeight="1">
      <c r="A36" s="301"/>
      <c r="B36" s="98"/>
      <c r="C36" s="577" t="s">
        <v>19</v>
      </c>
      <c r="D36" s="577"/>
      <c r="E36" s="98" t="s">
        <v>30</v>
      </c>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306"/>
    </row>
    <row r="37" spans="1:31" ht="15" customHeight="1">
      <c r="A37" s="301"/>
      <c r="B37" s="98"/>
      <c r="C37" s="577" t="s">
        <v>20</v>
      </c>
      <c r="D37" s="577"/>
      <c r="E37" s="98" t="s">
        <v>296</v>
      </c>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306"/>
    </row>
    <row r="38" spans="1:31" ht="15" customHeight="1">
      <c r="A38" s="301"/>
      <c r="B38" s="98"/>
      <c r="C38" s="577" t="s">
        <v>21</v>
      </c>
      <c r="D38" s="577"/>
      <c r="E38" s="98" t="s">
        <v>31</v>
      </c>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306"/>
    </row>
    <row r="39" spans="1:31" ht="15" customHeight="1">
      <c r="A39" s="301"/>
      <c r="B39" s="98"/>
      <c r="C39" s="577" t="s">
        <v>22</v>
      </c>
      <c r="D39" s="577"/>
      <c r="E39" s="98" t="s">
        <v>32</v>
      </c>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306"/>
    </row>
    <row r="40" spans="1:31" ht="15" customHeight="1">
      <c r="A40" s="301"/>
      <c r="B40" s="98"/>
      <c r="C40" s="577" t="s">
        <v>23</v>
      </c>
      <c r="D40" s="577"/>
      <c r="E40" s="98" t="s">
        <v>33</v>
      </c>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306"/>
    </row>
    <row r="41" spans="1:31" ht="15" customHeight="1">
      <c r="A41" s="301"/>
      <c r="B41" s="98"/>
      <c r="C41" s="577" t="s">
        <v>24</v>
      </c>
      <c r="D41" s="577"/>
      <c r="E41" s="98" t="s">
        <v>218</v>
      </c>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306"/>
    </row>
    <row r="42" spans="1:31" ht="15" customHeight="1">
      <c r="A42" s="301"/>
      <c r="B42" s="98"/>
      <c r="C42" s="577" t="s">
        <v>25</v>
      </c>
      <c r="D42" s="577"/>
      <c r="E42" s="98" t="s">
        <v>34</v>
      </c>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306"/>
    </row>
    <row r="43" spans="1:31" ht="13.5" customHeight="1">
      <c r="A43" s="302"/>
      <c r="B43" s="299"/>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307"/>
    </row>
    <row r="44" spans="1:31" ht="20.100000000000001" customHeight="1">
      <c r="B44" s="308"/>
      <c r="C44" s="308"/>
      <c r="D44" s="308"/>
      <c r="E44" s="308"/>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8"/>
    </row>
    <row r="45" spans="1:31" ht="20.100000000000001" customHeight="1"/>
    <row r="46" spans="1:31" ht="20.100000000000001" customHeight="1"/>
    <row r="47" spans="1:31" ht="20.100000000000001" customHeight="1"/>
    <row r="48" spans="1:31"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sheetData>
  <mergeCells count="58">
    <mergeCell ref="C42:D42"/>
    <mergeCell ref="C36:D36"/>
    <mergeCell ref="C37:D37"/>
    <mergeCell ref="C38:D38"/>
    <mergeCell ref="C39:D39"/>
    <mergeCell ref="C40:D40"/>
    <mergeCell ref="C41:D41"/>
    <mergeCell ref="C35:D35"/>
    <mergeCell ref="C27:G27"/>
    <mergeCell ref="J27:AC27"/>
    <mergeCell ref="C28:G28"/>
    <mergeCell ref="J28:O28"/>
    <mergeCell ref="R28:V28"/>
    <mergeCell ref="X28:AC28"/>
    <mergeCell ref="B30:E30"/>
    <mergeCell ref="C31:D31"/>
    <mergeCell ref="C32:D32"/>
    <mergeCell ref="C33:D33"/>
    <mergeCell ref="C34:D34"/>
    <mergeCell ref="C26:G26"/>
    <mergeCell ref="J26:AC26"/>
    <mergeCell ref="M21:R21"/>
    <mergeCell ref="V21:Z21"/>
    <mergeCell ref="M22:R22"/>
    <mergeCell ref="V22:Z22"/>
    <mergeCell ref="M23:R23"/>
    <mergeCell ref="V23:Z23"/>
    <mergeCell ref="C24:G24"/>
    <mergeCell ref="J24:N24"/>
    <mergeCell ref="R24:AD24"/>
    <mergeCell ref="C25:G25"/>
    <mergeCell ref="J25:AC25"/>
    <mergeCell ref="C20:G20"/>
    <mergeCell ref="K20:N20"/>
    <mergeCell ref="R20:AC20"/>
    <mergeCell ref="B17:B19"/>
    <mergeCell ref="C17:G19"/>
    <mergeCell ref="H17:H19"/>
    <mergeCell ref="J17:K18"/>
    <mergeCell ref="M17:S18"/>
    <mergeCell ref="V17:X18"/>
    <mergeCell ref="Z17:AC18"/>
    <mergeCell ref="J19:K19"/>
    <mergeCell ref="M19:S19"/>
    <mergeCell ref="V19:X19"/>
    <mergeCell ref="Z19:AC19"/>
    <mergeCell ref="S11:T11"/>
    <mergeCell ref="V11:AA11"/>
    <mergeCell ref="AC11:AD11"/>
    <mergeCell ref="C13:AC13"/>
    <mergeCell ref="C16:G16"/>
    <mergeCell ref="J16:AC16"/>
    <mergeCell ref="C4:AD4"/>
    <mergeCell ref="X6:AD6"/>
    <mergeCell ref="G8:K8"/>
    <mergeCell ref="O10:R10"/>
    <mergeCell ref="S10:T10"/>
    <mergeCell ref="V10:AD10"/>
  </mergeCells>
  <phoneticPr fontId="2"/>
  <printOptions horizontalCentered="1"/>
  <pageMargins left="0.78740157480314965" right="0.78740157480314965" top="0.78740157480314965" bottom="0.19685039370078741" header="0.31496062992125984" footer="0.31496062992125984"/>
  <pageSetup paperSize="9" scale="67"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Z130"/>
  <sheetViews>
    <sheetView topLeftCell="A7" workbookViewId="0">
      <selection activeCell="A6" sqref="A6:Y6"/>
    </sheetView>
  </sheetViews>
  <sheetFormatPr defaultRowHeight="13.5"/>
  <cols>
    <col min="1" max="3" width="3.625" style="293" customWidth="1"/>
    <col min="4" max="4" width="2.625" style="293" customWidth="1"/>
    <col min="5" max="5" width="1.625" style="293" customWidth="1"/>
    <col min="6" max="7" width="3.625" style="293" customWidth="1"/>
    <col min="8" max="8" width="2.625" style="293" customWidth="1"/>
    <col min="9" max="10" width="3.625" style="293" customWidth="1"/>
    <col min="11" max="11" width="2.625" style="293" customWidth="1"/>
    <col min="12" max="12" width="1.625" style="293" customWidth="1"/>
    <col min="13" max="13" width="3.625" style="293" customWidth="1"/>
    <col min="14" max="14" width="7.375" style="293" customWidth="1"/>
    <col min="15" max="15" width="1.625" style="293" customWidth="1"/>
    <col min="16" max="25" width="3.625" style="293" customWidth="1"/>
    <col min="26" max="16384" width="9" style="293"/>
  </cols>
  <sheetData>
    <row r="1" spans="1:25" ht="39.950000000000003" customHeight="1"/>
    <row r="2" spans="1:25" ht="39.950000000000003" customHeight="1">
      <c r="A2" s="472" t="s">
        <v>125</v>
      </c>
      <c r="B2" s="472"/>
      <c r="C2" s="472"/>
      <c r="D2" s="472"/>
      <c r="E2" s="472"/>
      <c r="F2" s="472"/>
      <c r="G2" s="472"/>
      <c r="H2" s="472"/>
      <c r="I2" s="472"/>
      <c r="J2" s="472"/>
      <c r="K2" s="472"/>
      <c r="L2" s="472"/>
      <c r="M2" s="472"/>
      <c r="N2" s="472"/>
      <c r="O2" s="472"/>
      <c r="P2" s="472"/>
      <c r="Q2" s="472"/>
      <c r="R2" s="472"/>
      <c r="S2" s="472"/>
      <c r="T2" s="472"/>
      <c r="U2" s="472"/>
      <c r="V2" s="472"/>
      <c r="W2" s="472"/>
      <c r="X2" s="472"/>
      <c r="Y2" s="472"/>
    </row>
    <row r="3" spans="1:25" ht="39.950000000000003" customHeight="1">
      <c r="A3" s="472"/>
      <c r="B3" s="472"/>
      <c r="C3" s="472"/>
      <c r="D3" s="472"/>
      <c r="E3" s="472"/>
      <c r="F3" s="472"/>
      <c r="G3" s="472"/>
      <c r="H3" s="472"/>
      <c r="I3" s="472"/>
      <c r="J3" s="472"/>
      <c r="K3" s="472"/>
      <c r="L3" s="472"/>
      <c r="M3" s="472"/>
      <c r="N3" s="472"/>
      <c r="O3" s="472"/>
      <c r="P3" s="472"/>
      <c r="Q3" s="472"/>
      <c r="R3" s="472"/>
      <c r="S3" s="472"/>
      <c r="T3" s="472"/>
      <c r="U3" s="472"/>
      <c r="V3" s="472"/>
      <c r="W3" s="472"/>
      <c r="X3" s="472"/>
      <c r="Y3" s="472"/>
    </row>
    <row r="4" spans="1:25" s="288" customFormat="1" ht="39.950000000000003" customHeight="1"/>
    <row r="5" spans="1:25" s="288" customFormat="1" ht="39.950000000000003" customHeight="1"/>
    <row r="6" spans="1:25" s="288" customFormat="1" ht="39.950000000000003" customHeight="1">
      <c r="A6" s="473" t="s">
        <v>208</v>
      </c>
      <c r="B6" s="473"/>
      <c r="C6" s="473"/>
      <c r="D6" s="473"/>
      <c r="E6" s="473"/>
      <c r="F6" s="473"/>
      <c r="G6" s="473"/>
      <c r="H6" s="473"/>
      <c r="I6" s="473"/>
      <c r="J6" s="473"/>
      <c r="K6" s="473"/>
      <c r="L6" s="473"/>
      <c r="M6" s="473"/>
      <c r="N6" s="473"/>
      <c r="O6" s="473"/>
      <c r="P6" s="473"/>
      <c r="Q6" s="473"/>
      <c r="R6" s="473"/>
      <c r="S6" s="473"/>
      <c r="T6" s="473"/>
      <c r="U6" s="473"/>
      <c r="V6" s="473"/>
      <c r="W6" s="473"/>
      <c r="X6" s="473"/>
      <c r="Y6" s="473"/>
    </row>
    <row r="7" spans="1:25" s="288" customFormat="1" ht="39.950000000000003" customHeight="1">
      <c r="A7" s="473" t="s">
        <v>126</v>
      </c>
      <c r="B7" s="473"/>
      <c r="C7" s="473"/>
      <c r="D7" s="473"/>
      <c r="E7" s="473"/>
      <c r="F7" s="473"/>
      <c r="G7" s="473"/>
      <c r="H7" s="473"/>
      <c r="I7" s="473"/>
      <c r="J7" s="473"/>
      <c r="K7" s="473"/>
      <c r="L7" s="473"/>
      <c r="M7" s="473"/>
      <c r="N7" s="473"/>
      <c r="O7" s="473"/>
      <c r="P7" s="473"/>
      <c r="Q7" s="473"/>
      <c r="R7" s="473"/>
      <c r="S7" s="473"/>
      <c r="T7" s="473"/>
      <c r="U7" s="473"/>
      <c r="V7" s="473"/>
      <c r="W7" s="473"/>
      <c r="X7" s="473"/>
      <c r="Y7" s="473"/>
    </row>
    <row r="8" spans="1:25" s="288" customFormat="1" ht="39.950000000000003" customHeight="1">
      <c r="A8" s="473" t="s">
        <v>127</v>
      </c>
      <c r="B8" s="473"/>
      <c r="C8" s="473"/>
      <c r="D8" s="473"/>
      <c r="E8" s="473"/>
      <c r="F8" s="473"/>
      <c r="G8" s="473"/>
      <c r="H8" s="473"/>
      <c r="I8" s="473"/>
      <c r="J8" s="473"/>
      <c r="K8" s="473"/>
      <c r="L8" s="473"/>
      <c r="M8" s="473"/>
      <c r="N8" s="473"/>
      <c r="O8" s="473"/>
      <c r="P8" s="473"/>
      <c r="Q8" s="473"/>
      <c r="R8" s="473"/>
      <c r="S8" s="473"/>
      <c r="T8" s="473"/>
      <c r="U8" s="473"/>
      <c r="V8" s="473"/>
      <c r="W8" s="473"/>
      <c r="X8" s="473"/>
      <c r="Y8" s="473"/>
    </row>
    <row r="9" spans="1:25" s="288" customFormat="1" ht="39.950000000000003" customHeight="1">
      <c r="A9" s="471" t="s">
        <v>128</v>
      </c>
      <c r="B9" s="471"/>
      <c r="C9" s="471"/>
      <c r="D9" s="471"/>
      <c r="E9" s="471"/>
      <c r="F9" s="471"/>
      <c r="G9" s="471"/>
      <c r="H9" s="471"/>
      <c r="I9" s="471"/>
      <c r="J9" s="471"/>
      <c r="K9" s="471"/>
      <c r="L9" s="471"/>
      <c r="M9" s="471"/>
      <c r="N9" s="471"/>
      <c r="O9" s="471"/>
      <c r="P9" s="471"/>
      <c r="Q9" s="471"/>
      <c r="R9" s="471"/>
      <c r="S9" s="471"/>
      <c r="T9" s="471"/>
      <c r="U9" s="471"/>
      <c r="V9" s="471"/>
      <c r="W9" s="471"/>
      <c r="X9" s="471"/>
      <c r="Y9" s="471"/>
    </row>
    <row r="10" spans="1:25" s="288" customFormat="1" ht="39.950000000000003" customHeight="1"/>
    <row r="11" spans="1:25" s="288" customFormat="1" ht="39.950000000000003" customHeight="1"/>
    <row r="12" spans="1:25" s="288" customFormat="1" ht="39.950000000000003" customHeight="1">
      <c r="P12" s="471" t="s">
        <v>203</v>
      </c>
      <c r="Q12" s="471"/>
      <c r="R12" s="471"/>
      <c r="S12" s="471"/>
      <c r="T12" s="471"/>
      <c r="U12" s="471"/>
      <c r="V12" s="471"/>
      <c r="W12" s="471"/>
      <c r="X12" s="471"/>
      <c r="Y12" s="471"/>
    </row>
    <row r="13" spans="1:25" s="288" customFormat="1" ht="39.950000000000003" customHeight="1"/>
    <row r="14" spans="1:25" s="288" customFormat="1" ht="39.950000000000003" customHeight="1"/>
    <row r="15" spans="1:25" s="288" customFormat="1" ht="9.9499999999999993" customHeight="1"/>
    <row r="16" spans="1:25" s="30" customFormat="1" ht="20.100000000000001" customHeight="1">
      <c r="I16" s="473" t="s">
        <v>2</v>
      </c>
      <c r="J16" s="473"/>
      <c r="K16" s="473"/>
      <c r="L16" s="473"/>
      <c r="N16" s="26" t="s">
        <v>3</v>
      </c>
      <c r="O16" s="26"/>
      <c r="P16" s="578" t="s">
        <v>144</v>
      </c>
      <c r="Q16" s="578"/>
      <c r="R16" s="578"/>
      <c r="S16" s="578"/>
      <c r="T16" s="578"/>
      <c r="U16" s="578"/>
      <c r="V16" s="578"/>
      <c r="W16" s="578"/>
      <c r="X16" s="578"/>
      <c r="Y16" s="578"/>
    </row>
    <row r="17" spans="1:26" s="288" customFormat="1" ht="20.100000000000001" customHeight="1">
      <c r="N17" s="24"/>
      <c r="O17" s="24"/>
      <c r="P17" s="25"/>
      <c r="Q17" s="25"/>
      <c r="R17" s="25"/>
      <c r="S17" s="25"/>
      <c r="T17" s="25"/>
      <c r="U17" s="25"/>
      <c r="V17" s="25"/>
      <c r="W17" s="25"/>
      <c r="X17" s="25"/>
      <c r="Y17" s="25"/>
    </row>
    <row r="18" spans="1:26" s="288" customFormat="1" ht="20.100000000000001" customHeight="1">
      <c r="N18" s="26" t="s">
        <v>4</v>
      </c>
      <c r="O18" s="26"/>
      <c r="P18" s="579" t="s">
        <v>45</v>
      </c>
      <c r="Q18" s="579"/>
      <c r="R18" s="579"/>
      <c r="S18" s="579"/>
      <c r="T18" s="579"/>
      <c r="U18" s="579"/>
      <c r="V18" s="579"/>
      <c r="W18" s="579"/>
      <c r="X18" s="579"/>
      <c r="Y18" s="29"/>
      <c r="Z18" s="27"/>
    </row>
    <row r="19" spans="1:26" s="288" customFormat="1" ht="9.9499999999999993" customHeight="1">
      <c r="Z19" s="28"/>
    </row>
    <row r="20" spans="1:26" s="288" customFormat="1" ht="39.950000000000003" customHeight="1"/>
    <row r="21" spans="1:26" s="288" customFormat="1" ht="39.950000000000003" customHeight="1">
      <c r="A21" s="473" t="s">
        <v>42</v>
      </c>
      <c r="B21" s="473"/>
      <c r="C21" s="473"/>
      <c r="D21" s="473"/>
      <c r="F21" s="580" t="s">
        <v>46</v>
      </c>
      <c r="G21" s="580"/>
      <c r="H21" s="580"/>
      <c r="I21" s="580"/>
      <c r="J21" s="580"/>
      <c r="K21" s="580"/>
      <c r="M21" s="288" t="s">
        <v>129</v>
      </c>
    </row>
    <row r="22" spans="1:26" s="288" customFormat="1" ht="39.950000000000003" customHeight="1"/>
    <row r="23" spans="1:26" s="288" customFormat="1" ht="39.950000000000003" customHeight="1"/>
    <row r="24" spans="1:26" s="288" customFormat="1" ht="39.950000000000003" customHeight="1"/>
    <row r="25" spans="1:26" s="288" customFormat="1" ht="39.950000000000003" customHeight="1"/>
    <row r="26" spans="1:26" s="288" customFormat="1" ht="39.950000000000003" customHeight="1"/>
    <row r="27" spans="1:26" s="288" customFormat="1" ht="39.950000000000003" customHeight="1"/>
    <row r="28" spans="1:26" s="288" customFormat="1" ht="39.950000000000003" customHeight="1"/>
    <row r="29" spans="1:26" s="288" customFormat="1" ht="39.950000000000003" customHeight="1"/>
    <row r="30" spans="1:26" s="288" customFormat="1" ht="39.950000000000003" customHeight="1"/>
    <row r="31" spans="1:26" s="288" customFormat="1" ht="39.950000000000003" customHeight="1"/>
    <row r="32" spans="1:26" s="288" customFormat="1" ht="39.950000000000003" customHeight="1"/>
    <row r="33" s="288" customFormat="1" ht="39.950000000000003" customHeight="1"/>
    <row r="34" s="288" customFormat="1" ht="39.950000000000003" customHeight="1"/>
    <row r="35" s="288" customFormat="1" ht="39.950000000000003" customHeight="1"/>
    <row r="36" s="288" customFormat="1" ht="39.950000000000003" customHeight="1"/>
    <row r="37" s="288" customFormat="1" ht="39.950000000000003" customHeight="1"/>
    <row r="38" s="288" customFormat="1" ht="39.950000000000003" customHeight="1"/>
    <row r="39" s="288" customFormat="1" ht="39.950000000000003" customHeight="1"/>
    <row r="40" s="288" customFormat="1" ht="39.950000000000003" customHeight="1"/>
    <row r="41" s="288" customFormat="1" ht="39.950000000000003" customHeight="1"/>
    <row r="42" s="288" customFormat="1" ht="39.950000000000003" customHeight="1"/>
    <row r="43" s="288" customFormat="1" ht="39.950000000000003" customHeight="1"/>
    <row r="44" s="288" customFormat="1" ht="39.950000000000003" customHeight="1"/>
    <row r="45" s="288" customFormat="1" ht="39.950000000000003" customHeight="1"/>
    <row r="46" s="288" customFormat="1" ht="39.950000000000003" customHeight="1"/>
    <row r="47" s="288" customFormat="1" ht="39.950000000000003" customHeight="1"/>
    <row r="48" s="288" customFormat="1" ht="39.950000000000003" customHeight="1"/>
    <row r="49" s="288" customFormat="1" ht="39.950000000000003" customHeight="1"/>
    <row r="50" s="288" customFormat="1" ht="39.950000000000003" customHeight="1"/>
    <row r="51" s="288" customFormat="1" ht="39.950000000000003" customHeight="1"/>
    <row r="52" s="288" customFormat="1" ht="30" customHeight="1"/>
    <row r="53" s="288" customFormat="1" ht="30" customHeight="1"/>
    <row r="54" s="288" customFormat="1" ht="30" customHeight="1"/>
    <row r="55" s="288" customFormat="1" ht="24.95" customHeight="1"/>
    <row r="56" s="288" customFormat="1" ht="24.95" customHeight="1"/>
    <row r="57" s="288" customFormat="1" ht="24.95" customHeight="1"/>
    <row r="58" s="288" customFormat="1" ht="24.95" customHeight="1"/>
    <row r="59" s="288" customFormat="1" ht="24.95" customHeight="1"/>
    <row r="60" s="288" customFormat="1" ht="24.95" customHeight="1"/>
    <row r="61" s="288" customFormat="1" ht="24.95" customHeight="1"/>
    <row r="62" s="288" customFormat="1" ht="24.95" customHeight="1"/>
    <row r="63" s="288" customFormat="1" ht="24.95" customHeight="1"/>
    <row r="64" s="288" customFormat="1" ht="24.95" customHeight="1"/>
    <row r="65" s="288" customFormat="1" ht="24.95" customHeight="1"/>
    <row r="66" s="288" customFormat="1" ht="24.95" customHeight="1"/>
    <row r="67" s="288" customFormat="1" ht="24.95" customHeight="1"/>
    <row r="68" s="288" customFormat="1" ht="24.95" customHeight="1"/>
    <row r="69" s="288" customFormat="1" ht="24.95" customHeight="1"/>
    <row r="70" s="288" customFormat="1" ht="24.95" customHeight="1"/>
    <row r="71" ht="24.95" customHeight="1"/>
    <row r="72" ht="24.95" customHeight="1"/>
    <row r="73" ht="24.95" customHeight="1"/>
    <row r="74" ht="24.95" customHeight="1"/>
    <row r="75" ht="24.95" customHeight="1"/>
    <row r="76" ht="24.95" customHeight="1"/>
    <row r="77" ht="24.95" customHeight="1"/>
    <row r="78" ht="24.95" customHeight="1"/>
    <row r="79" ht="24.95" customHeight="1"/>
    <row r="80" ht="24.95" customHeight="1"/>
    <row r="81" ht="24.95" customHeight="1"/>
    <row r="82" ht="24.95" customHeight="1"/>
    <row r="83" ht="24.95" customHeight="1"/>
    <row r="84" ht="24.95" customHeight="1"/>
    <row r="85" ht="24.95" customHeight="1"/>
    <row r="86" ht="24.95" customHeight="1"/>
    <row r="87" ht="24.95" customHeight="1"/>
    <row r="88" ht="24.95" customHeight="1"/>
    <row r="89" ht="24.95" customHeight="1"/>
    <row r="90" ht="24.95" customHeight="1"/>
    <row r="91" ht="24.95" customHeight="1"/>
    <row r="92" ht="24.95" customHeight="1"/>
    <row r="93" ht="24.95" customHeight="1"/>
    <row r="94" ht="24.95" customHeight="1"/>
    <row r="95" ht="24.95" customHeight="1"/>
    <row r="96" ht="24.95" customHeight="1"/>
    <row r="97" ht="24.95"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95" customHeight="1"/>
    <row r="108" ht="24.95" customHeight="1"/>
    <row r="109" ht="24.95" customHeight="1"/>
    <row r="110" ht="24.95" customHeight="1"/>
    <row r="111" ht="24.95" customHeight="1"/>
    <row r="112" ht="24.95" customHeight="1"/>
    <row r="113" ht="24.95" customHeight="1"/>
    <row r="114" ht="24.95" customHeight="1"/>
    <row r="115" ht="24.95" customHeight="1"/>
    <row r="116" ht="24.95" customHeight="1"/>
    <row r="117" ht="24.95" customHeight="1"/>
    <row r="118" ht="24.95" customHeight="1"/>
    <row r="119" ht="24.95" customHeight="1"/>
    <row r="120" ht="24.95" customHeight="1"/>
    <row r="121" ht="24.95" customHeight="1"/>
    <row r="122" ht="24.95" customHeight="1"/>
    <row r="123" ht="24.95" customHeight="1"/>
    <row r="124" ht="24.95" customHeight="1"/>
    <row r="125" ht="24.95" customHeight="1"/>
    <row r="126" ht="24.95" customHeight="1"/>
    <row r="127" ht="24.95" customHeight="1"/>
    <row r="128" ht="24.95" customHeight="1"/>
    <row r="129" ht="24.95" customHeight="1"/>
    <row r="130" ht="24.95" customHeight="1"/>
  </sheetData>
  <mergeCells count="11">
    <mergeCell ref="I16:L16"/>
    <mergeCell ref="P16:Y16"/>
    <mergeCell ref="P18:X18"/>
    <mergeCell ref="A21:D21"/>
    <mergeCell ref="F21:K21"/>
    <mergeCell ref="P12:Y12"/>
    <mergeCell ref="A2:Y3"/>
    <mergeCell ref="A6:Y6"/>
    <mergeCell ref="A7:Y7"/>
    <mergeCell ref="A8:Y8"/>
    <mergeCell ref="A9:Y9"/>
  </mergeCells>
  <phoneticPr fontId="2"/>
  <printOptions horizontalCentered="1"/>
  <pageMargins left="0.78740157480314965" right="0.78740157480314965"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B1:AH181"/>
  <sheetViews>
    <sheetView topLeftCell="A7" zoomScaleNormal="100" zoomScaleSheetLayoutView="100" workbookViewId="0">
      <selection activeCell="AE11" sqref="AE11"/>
    </sheetView>
  </sheetViews>
  <sheetFormatPr defaultRowHeight="13.5"/>
  <cols>
    <col min="1" max="1" width="0.875" style="293" customWidth="1"/>
    <col min="2" max="2" width="2.875" style="293" customWidth="1"/>
    <col min="3" max="3" width="2.75" style="293" customWidth="1"/>
    <col min="4" max="5" width="3.25" style="293" customWidth="1"/>
    <col min="6" max="6" width="3.375" style="293" customWidth="1"/>
    <col min="7" max="8" width="0.875" style="293" customWidth="1"/>
    <col min="9" max="10" width="3" style="293" customWidth="1"/>
    <col min="11" max="11" width="0.875" style="293" customWidth="1"/>
    <col min="12" max="12" width="2.375" style="293" customWidth="1"/>
    <col min="13" max="13" width="0.875" style="293" customWidth="1"/>
    <col min="14" max="14" width="2.75" style="293" customWidth="1"/>
    <col min="15" max="15" width="7.25" style="293" customWidth="1"/>
    <col min="16" max="16" width="3.5" style="293" customWidth="1"/>
    <col min="17" max="18" width="4.25" style="293" customWidth="1"/>
    <col min="19" max="20" width="0.875" style="293" customWidth="1"/>
    <col min="21" max="21" width="5.125" style="293" customWidth="1"/>
    <col min="22" max="22" width="0.875" style="293" customWidth="1"/>
    <col min="23" max="23" width="3.25" style="293" customWidth="1"/>
    <col min="24" max="24" width="0.875" style="293" customWidth="1"/>
    <col min="25" max="25" width="6.625" style="293" customWidth="1"/>
    <col min="26" max="26" width="6.875" style="293" customWidth="1"/>
    <col min="27" max="27" width="6" style="293" customWidth="1"/>
    <col min="28" max="28" width="2.375" style="293" customWidth="1"/>
    <col min="29" max="29" width="0.875" style="293" customWidth="1"/>
    <col min="30" max="31" width="4.625" style="293" customWidth="1"/>
    <col min="32" max="32" width="6.25" style="293" customWidth="1"/>
    <col min="33" max="50" width="4.625" style="293" customWidth="1"/>
    <col min="51" max="16384" width="9" style="293"/>
  </cols>
  <sheetData>
    <row r="1" spans="2:34" ht="27.75" customHeight="1"/>
    <row r="2" spans="2:34" ht="20.100000000000001" customHeight="1">
      <c r="B2" s="293" t="s">
        <v>309</v>
      </c>
    </row>
    <row r="3" spans="2:34" ht="20.100000000000001" customHeight="1"/>
    <row r="4" spans="2:34" ht="20.100000000000001" customHeight="1">
      <c r="B4" s="468" t="s">
        <v>168</v>
      </c>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row>
    <row r="5" spans="2:34" ht="20.100000000000001" customHeight="1"/>
    <row r="6" spans="2:34" ht="20.100000000000001" customHeight="1">
      <c r="X6" s="442" t="s">
        <v>204</v>
      </c>
      <c r="Y6" s="442"/>
      <c r="Z6" s="442"/>
      <c r="AA6" s="442"/>
      <c r="AB6" s="442"/>
      <c r="AC6" s="442"/>
      <c r="AD6" s="268"/>
      <c r="AE6" s="268"/>
    </row>
    <row r="7" spans="2:34" ht="20.100000000000001" customHeight="1"/>
    <row r="8" spans="2:34" ht="20.100000000000001" customHeight="1">
      <c r="C8" s="2" t="s">
        <v>42</v>
      </c>
      <c r="D8" s="2"/>
      <c r="E8" s="2"/>
      <c r="F8" s="581" t="s">
        <v>46</v>
      </c>
      <c r="G8" s="581"/>
      <c r="H8" s="581"/>
      <c r="I8" s="581"/>
      <c r="J8" s="581"/>
      <c r="K8" s="581"/>
      <c r="L8" s="581"/>
      <c r="M8" s="2"/>
      <c r="N8" s="2" t="s">
        <v>43</v>
      </c>
    </row>
    <row r="9" spans="2:34" ht="20.100000000000001" customHeight="1">
      <c r="AE9" s="582"/>
      <c r="AF9" s="582"/>
      <c r="AG9" s="582"/>
      <c r="AH9" s="582"/>
    </row>
    <row r="10" spans="2:34" ht="24.95" customHeight="1">
      <c r="P10" s="510" t="s">
        <v>2</v>
      </c>
      <c r="Q10" s="510"/>
      <c r="R10" s="469" t="s">
        <v>3</v>
      </c>
      <c r="S10" s="469"/>
      <c r="T10" s="18"/>
      <c r="U10" s="567" t="s">
        <v>83</v>
      </c>
      <c r="V10" s="567"/>
      <c r="W10" s="567"/>
      <c r="X10" s="567"/>
      <c r="Y10" s="567"/>
      <c r="Z10" s="567"/>
      <c r="AA10" s="567"/>
      <c r="AB10" s="567"/>
      <c r="AC10" s="567"/>
    </row>
    <row r="11" spans="2:34" ht="24.95" customHeight="1">
      <c r="P11" s="313"/>
      <c r="Q11" s="294"/>
      <c r="R11" s="511" t="s">
        <v>4</v>
      </c>
      <c r="S11" s="511"/>
      <c r="T11" s="287"/>
      <c r="U11" s="569" t="s">
        <v>45</v>
      </c>
      <c r="V11" s="569"/>
      <c r="W11" s="569"/>
      <c r="X11" s="569"/>
      <c r="Y11" s="569"/>
      <c r="Z11" s="65"/>
      <c r="AA11" s="314"/>
      <c r="AB11" s="583"/>
      <c r="AC11" s="583"/>
    </row>
    <row r="12" spans="2:34" ht="20.100000000000001" customHeight="1"/>
    <row r="13" spans="2:34" ht="20.100000000000001" customHeight="1">
      <c r="B13" s="442" t="s">
        <v>462</v>
      </c>
      <c r="C13" s="442"/>
      <c r="D13" s="442"/>
      <c r="E13" s="442"/>
      <c r="F13" s="442"/>
      <c r="G13" s="442"/>
      <c r="H13" s="442"/>
      <c r="I13" s="442"/>
      <c r="J13" s="442"/>
      <c r="K13" s="442"/>
      <c r="L13" s="442"/>
      <c r="M13" s="442"/>
      <c r="N13" s="442"/>
      <c r="O13" s="442"/>
      <c r="P13" s="442"/>
      <c r="Q13" s="442"/>
      <c r="R13" s="442"/>
      <c r="S13" s="442"/>
      <c r="T13" s="442"/>
      <c r="U13" s="442"/>
      <c r="V13" s="442"/>
      <c r="W13" s="442"/>
      <c r="X13" s="442"/>
      <c r="Y13" s="442"/>
      <c r="Z13" s="442"/>
      <c r="AA13" s="442"/>
      <c r="AB13" s="442"/>
    </row>
    <row r="14" spans="2:34" ht="20.100000000000001" customHeight="1">
      <c r="B14" s="442" t="s">
        <v>170</v>
      </c>
      <c r="C14" s="442"/>
      <c r="D14" s="442"/>
      <c r="E14" s="442"/>
      <c r="F14" s="442"/>
      <c r="G14" s="442"/>
      <c r="H14" s="442"/>
      <c r="I14" s="442"/>
      <c r="J14" s="442"/>
      <c r="K14" s="442"/>
      <c r="L14" s="442"/>
      <c r="M14" s="442"/>
      <c r="N14" s="442"/>
      <c r="O14" s="442"/>
      <c r="P14" s="442"/>
      <c r="Q14" s="442"/>
      <c r="R14" s="442"/>
      <c r="S14" s="442"/>
      <c r="T14" s="442"/>
      <c r="U14" s="442"/>
      <c r="V14" s="442"/>
      <c r="W14" s="442"/>
      <c r="X14" s="442"/>
      <c r="Y14" s="442"/>
      <c r="Z14" s="442"/>
      <c r="AA14" s="442"/>
      <c r="AB14" s="442"/>
    </row>
    <row r="15" spans="2:34" ht="20.100000000000001" customHeight="1">
      <c r="B15" s="512" t="s">
        <v>169</v>
      </c>
      <c r="C15" s="512"/>
      <c r="D15" s="512"/>
      <c r="E15" s="512"/>
      <c r="F15" s="512"/>
      <c r="G15" s="512"/>
      <c r="H15" s="512"/>
      <c r="I15" s="512"/>
      <c r="J15" s="512"/>
      <c r="K15" s="512"/>
      <c r="L15" s="512"/>
      <c r="M15" s="512"/>
      <c r="N15" s="512"/>
      <c r="O15" s="512"/>
      <c r="P15" s="512"/>
      <c r="Q15" s="512"/>
      <c r="R15" s="512"/>
      <c r="S15" s="512"/>
      <c r="T15" s="512"/>
      <c r="U15" s="512"/>
      <c r="V15" s="512"/>
      <c r="W15" s="512"/>
      <c r="X15" s="512"/>
      <c r="Y15" s="512"/>
      <c r="Z15" s="512"/>
      <c r="AA15" s="512"/>
      <c r="AB15" s="512"/>
    </row>
    <row r="16" spans="2:34" ht="20.100000000000001" customHeight="1"/>
    <row r="17" spans="2:28" ht="20.100000000000001" customHeight="1">
      <c r="B17" s="468" t="s">
        <v>62</v>
      </c>
      <c r="C17" s="468"/>
      <c r="D17" s="468"/>
      <c r="E17" s="468"/>
      <c r="F17" s="468"/>
      <c r="G17" s="468"/>
      <c r="H17" s="468"/>
      <c r="I17" s="468"/>
      <c r="J17" s="468"/>
      <c r="K17" s="468"/>
      <c r="L17" s="468"/>
      <c r="M17" s="468"/>
      <c r="N17" s="468"/>
      <c r="O17" s="468"/>
      <c r="P17" s="468"/>
      <c r="Q17" s="468"/>
      <c r="R17" s="468"/>
      <c r="S17" s="468"/>
      <c r="T17" s="468"/>
      <c r="U17" s="468"/>
      <c r="V17" s="468"/>
      <c r="W17" s="468"/>
      <c r="X17" s="468"/>
      <c r="Y17" s="468"/>
      <c r="Z17" s="468"/>
      <c r="AA17" s="468"/>
      <c r="AB17" s="468"/>
    </row>
    <row r="18" spans="2:28" ht="20.100000000000001" customHeight="1"/>
    <row r="19" spans="2:28" ht="30" customHeight="1">
      <c r="B19" s="468">
        <v>1</v>
      </c>
      <c r="C19" s="468"/>
      <c r="D19" s="293" t="s">
        <v>172</v>
      </c>
    </row>
    <row r="20" spans="2:28" ht="15" customHeight="1">
      <c r="B20" s="512"/>
      <c r="C20" s="512"/>
    </row>
    <row r="21" spans="2:28" ht="30" customHeight="1">
      <c r="B21" s="468">
        <v>2</v>
      </c>
      <c r="C21" s="468"/>
      <c r="D21" s="293" t="s">
        <v>173</v>
      </c>
    </row>
    <row r="22" spans="2:28" ht="20.100000000000001" customHeight="1"/>
    <row r="23" spans="2:28" ht="20.100000000000001" customHeight="1">
      <c r="C23" s="293" t="s">
        <v>174</v>
      </c>
    </row>
    <row r="24" spans="2:28" ht="24.95" customHeight="1">
      <c r="B24" s="122" t="s">
        <v>187</v>
      </c>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row>
    <row r="25" spans="2:28" ht="24.95" customHeight="1">
      <c r="B25" s="289"/>
      <c r="C25" s="289"/>
      <c r="D25" s="289"/>
      <c r="E25" s="289"/>
      <c r="F25" s="289"/>
      <c r="G25" s="289"/>
      <c r="H25" s="289"/>
      <c r="I25" s="48"/>
      <c r="J25" s="48"/>
      <c r="K25" s="48"/>
      <c r="L25" s="506" t="s">
        <v>177</v>
      </c>
      <c r="M25" s="506"/>
      <c r="N25" s="506"/>
      <c r="O25" s="506"/>
      <c r="P25" s="506"/>
      <c r="Q25" s="506"/>
      <c r="R25" s="506"/>
      <c r="S25" s="290"/>
      <c r="T25" s="290"/>
      <c r="U25" s="506" t="s">
        <v>179</v>
      </c>
      <c r="V25" s="506"/>
      <c r="W25" s="506"/>
      <c r="X25" s="506"/>
      <c r="Y25" s="506"/>
      <c r="Z25" s="506"/>
      <c r="AA25" s="48"/>
      <c r="AB25" s="95"/>
    </row>
    <row r="26" spans="2:28" ht="24.95" customHeight="1">
      <c r="B26" s="505" t="s">
        <v>334</v>
      </c>
      <c r="C26" s="505"/>
      <c r="D26" s="505"/>
      <c r="E26" s="505"/>
      <c r="F26" s="505"/>
      <c r="G26" s="505"/>
      <c r="H26" s="505"/>
      <c r="I26" s="505"/>
      <c r="J26" s="505"/>
      <c r="K26" s="94"/>
      <c r="L26" s="508" t="s">
        <v>335</v>
      </c>
      <c r="M26" s="508"/>
      <c r="N26" s="508"/>
      <c r="O26" s="508"/>
      <c r="P26" s="508"/>
      <c r="Q26" s="508"/>
      <c r="R26" s="508"/>
      <c r="S26" s="291"/>
      <c r="T26" s="292"/>
      <c r="U26" s="507" t="s">
        <v>336</v>
      </c>
      <c r="V26" s="507"/>
      <c r="W26" s="507"/>
      <c r="X26" s="507"/>
      <c r="Y26" s="507"/>
      <c r="Z26" s="507"/>
      <c r="AA26" s="95"/>
      <c r="AB26" s="95"/>
    </row>
    <row r="27" spans="2:28" ht="24.95" customHeight="1">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row>
    <row r="28" spans="2:28" ht="24.95" customHeight="1">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row>
    <row r="29" spans="2:28" ht="20.100000000000001" customHeight="1">
      <c r="B29" s="293" t="s">
        <v>184</v>
      </c>
      <c r="C29" s="293" t="s">
        <v>186</v>
      </c>
    </row>
    <row r="30" spans="2:28" ht="20.100000000000001" customHeight="1">
      <c r="C30" s="293" t="s">
        <v>185</v>
      </c>
    </row>
    <row r="31" spans="2:28" ht="20.100000000000001" customHeight="1"/>
    <row r="32" spans="2:2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sheetData>
  <mergeCells count="22">
    <mergeCell ref="B26:J26"/>
    <mergeCell ref="L26:R26"/>
    <mergeCell ref="U26:Z26"/>
    <mergeCell ref="B17:AB17"/>
    <mergeCell ref="B19:C19"/>
    <mergeCell ref="B20:C20"/>
    <mergeCell ref="B21:C21"/>
    <mergeCell ref="L25:R25"/>
    <mergeCell ref="U25:Z25"/>
    <mergeCell ref="B15:AB15"/>
    <mergeCell ref="B4:AC4"/>
    <mergeCell ref="X6:AC6"/>
    <mergeCell ref="F8:L8"/>
    <mergeCell ref="AE9:AH9"/>
    <mergeCell ref="P10:Q10"/>
    <mergeCell ref="R10:S10"/>
    <mergeCell ref="U10:AC10"/>
    <mergeCell ref="R11:S11"/>
    <mergeCell ref="U11:Y11"/>
    <mergeCell ref="AB11:AC11"/>
    <mergeCell ref="B13:AB13"/>
    <mergeCell ref="B14:AB14"/>
  </mergeCells>
  <phoneticPr fontId="2"/>
  <pageMargins left="0.78740157480314965" right="0.78740157480314965" top="0.39370078740157483" bottom="0.59055118110236227"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B1:AG221"/>
  <sheetViews>
    <sheetView zoomScaleNormal="100" workbookViewId="0">
      <selection activeCell="R25" sqref="R25:AD25"/>
    </sheetView>
  </sheetViews>
  <sheetFormatPr defaultRowHeight="13.5"/>
  <cols>
    <col min="1" max="1" width="1.625" style="293" customWidth="1"/>
    <col min="2" max="2" width="0.875" style="293" customWidth="1"/>
    <col min="3" max="3" width="2.875" style="293" customWidth="1"/>
    <col min="4" max="4" width="2.75" style="293" customWidth="1"/>
    <col min="5" max="6" width="3.25" style="293" customWidth="1"/>
    <col min="7" max="7" width="3.375" style="293" customWidth="1"/>
    <col min="8" max="9" width="0.875" style="293" customWidth="1"/>
    <col min="10" max="11" width="3" style="293" customWidth="1"/>
    <col min="12" max="12" width="0.875" style="293" customWidth="1"/>
    <col min="13" max="13" width="2.375" style="293" customWidth="1"/>
    <col min="14" max="14" width="0.875" style="293" customWidth="1"/>
    <col min="15" max="15" width="2.75" style="293" customWidth="1"/>
    <col min="16" max="16" width="7.25" style="293" customWidth="1"/>
    <col min="17" max="17" width="3.5" style="293" customWidth="1"/>
    <col min="18" max="19" width="4.25" style="293" customWidth="1"/>
    <col min="20" max="21" width="0.875" style="293" customWidth="1"/>
    <col min="22" max="22" width="5.125" style="293" customWidth="1"/>
    <col min="23" max="23" width="0.875" style="293" customWidth="1"/>
    <col min="24" max="24" width="3.25" style="293" customWidth="1"/>
    <col min="25" max="25" width="0.875" style="293" customWidth="1"/>
    <col min="26" max="26" width="6.625" style="293" customWidth="1"/>
    <col min="27" max="27" width="6.875" style="293" customWidth="1"/>
    <col min="28" max="28" width="6" style="293" customWidth="1"/>
    <col min="29" max="29" width="2.375" style="293" customWidth="1"/>
    <col min="30" max="30" width="0.875" style="293" customWidth="1"/>
    <col min="31" max="31" width="1.625" style="293" customWidth="1"/>
    <col min="32" max="51" width="4.625" style="293" customWidth="1"/>
    <col min="52" max="16384" width="9" style="293"/>
  </cols>
  <sheetData>
    <row r="1" spans="3:32" ht="16.5" customHeight="1">
      <c r="Z1" s="584" t="s">
        <v>77</v>
      </c>
      <c r="AA1" s="585"/>
      <c r="AB1" s="586"/>
    </row>
    <row r="2" spans="3:32" ht="16.5" customHeight="1">
      <c r="Z2" s="587"/>
      <c r="AA2" s="588"/>
      <c r="AB2" s="589"/>
    </row>
    <row r="3" spans="3:32" ht="20.100000000000001" customHeight="1">
      <c r="C3" s="293" t="s">
        <v>342</v>
      </c>
    </row>
    <row r="4" spans="3:32" ht="20.100000000000001" customHeight="1"/>
    <row r="5" spans="3:32" ht="20.100000000000001" customHeight="1">
      <c r="C5" s="590" t="s">
        <v>375</v>
      </c>
      <c r="D5" s="590"/>
      <c r="E5" s="590"/>
      <c r="F5" s="590"/>
      <c r="G5" s="590"/>
      <c r="H5" s="590"/>
      <c r="I5" s="590"/>
      <c r="J5" s="590"/>
      <c r="K5" s="590"/>
      <c r="L5" s="590"/>
      <c r="M5" s="590"/>
      <c r="N5" s="590"/>
      <c r="O5" s="590"/>
      <c r="P5" s="590"/>
      <c r="Q5" s="590"/>
      <c r="R5" s="590"/>
      <c r="S5" s="590"/>
      <c r="T5" s="590"/>
      <c r="U5" s="590"/>
      <c r="V5" s="590"/>
      <c r="W5" s="590"/>
      <c r="X5" s="590"/>
      <c r="Y5" s="590"/>
      <c r="Z5" s="590"/>
      <c r="AA5" s="590"/>
      <c r="AB5" s="590"/>
      <c r="AC5" s="590"/>
      <c r="AD5" s="267"/>
    </row>
    <row r="6" spans="3:32" ht="20.100000000000001" customHeight="1"/>
    <row r="7" spans="3:32" ht="20.100000000000001" customHeight="1">
      <c r="Y7" s="582" t="s">
        <v>200</v>
      </c>
      <c r="Z7" s="582"/>
      <c r="AA7" s="582"/>
      <c r="AB7" s="582"/>
      <c r="AC7" s="582"/>
      <c r="AD7" s="582"/>
      <c r="AE7" s="268"/>
      <c r="AF7" s="268"/>
    </row>
    <row r="8" spans="3:32" ht="20.100000000000001" customHeight="1"/>
    <row r="9" spans="3:32" ht="20.100000000000001" customHeight="1">
      <c r="D9" s="2" t="s">
        <v>42</v>
      </c>
      <c r="E9" s="2"/>
      <c r="F9" s="2"/>
      <c r="G9" s="591" t="s">
        <v>46</v>
      </c>
      <c r="H9" s="591"/>
      <c r="I9" s="591"/>
      <c r="J9" s="591"/>
      <c r="K9" s="591"/>
      <c r="L9" s="591"/>
      <c r="M9" s="591"/>
      <c r="N9" s="2"/>
      <c r="O9" s="2" t="s">
        <v>43</v>
      </c>
    </row>
    <row r="10" spans="3:32" ht="20.100000000000001" customHeight="1"/>
    <row r="11" spans="3:32" ht="24.95" customHeight="1">
      <c r="Q11" s="468" t="s">
        <v>2</v>
      </c>
      <c r="R11" s="468"/>
      <c r="S11" s="469" t="s">
        <v>3</v>
      </c>
      <c r="T11" s="469"/>
      <c r="U11" s="18"/>
      <c r="V11" s="567" t="s">
        <v>83</v>
      </c>
      <c r="W11" s="567"/>
      <c r="X11" s="567"/>
      <c r="Y11" s="567"/>
      <c r="Z11" s="567"/>
      <c r="AA11" s="567"/>
      <c r="AB11" s="567"/>
      <c r="AC11" s="567"/>
      <c r="AD11" s="567"/>
    </row>
    <row r="12" spans="3:32" ht="24.95" customHeight="1">
      <c r="R12" s="267"/>
      <c r="S12" s="511" t="s">
        <v>4</v>
      </c>
      <c r="T12" s="511"/>
      <c r="U12" s="287"/>
      <c r="V12" s="592" t="s">
        <v>45</v>
      </c>
      <c r="W12" s="592"/>
      <c r="X12" s="592"/>
      <c r="Y12" s="592"/>
      <c r="Z12" s="592"/>
      <c r="AA12" s="272"/>
      <c r="AB12" s="273"/>
      <c r="AC12" s="467"/>
      <c r="AD12" s="467"/>
    </row>
    <row r="13" spans="3:32" ht="20.100000000000001" customHeight="1"/>
    <row r="14" spans="3:32" ht="20.100000000000001" customHeight="1">
      <c r="C14" s="461" t="s">
        <v>463</v>
      </c>
      <c r="D14" s="461"/>
      <c r="E14" s="461"/>
      <c r="F14" s="461"/>
      <c r="G14" s="461"/>
      <c r="H14" s="461"/>
      <c r="I14" s="461"/>
      <c r="J14" s="461"/>
      <c r="K14" s="461"/>
      <c r="L14" s="461"/>
      <c r="M14" s="461"/>
      <c r="N14" s="461"/>
      <c r="O14" s="461"/>
      <c r="P14" s="461"/>
      <c r="Q14" s="461"/>
      <c r="R14" s="461"/>
      <c r="S14" s="461"/>
      <c r="T14" s="461"/>
      <c r="U14" s="461"/>
      <c r="V14" s="461"/>
      <c r="W14" s="461"/>
      <c r="X14" s="461"/>
      <c r="Y14" s="461"/>
      <c r="Z14" s="461"/>
      <c r="AA14" s="461"/>
      <c r="AB14" s="461"/>
      <c r="AC14" s="461"/>
    </row>
    <row r="15" spans="3:32" ht="20.100000000000001" customHeight="1">
      <c r="C15" s="293" t="s">
        <v>164</v>
      </c>
    </row>
    <row r="16" spans="3:32" ht="9.9499999999999993" customHeight="1"/>
    <row r="17" spans="2:33" ht="30" customHeight="1">
      <c r="B17" s="1"/>
      <c r="C17" s="445" t="s">
        <v>7</v>
      </c>
      <c r="D17" s="445"/>
      <c r="E17" s="445"/>
      <c r="F17" s="445"/>
      <c r="G17" s="445"/>
      <c r="H17" s="286"/>
      <c r="I17" s="1"/>
      <c r="J17" s="593" t="s">
        <v>83</v>
      </c>
      <c r="K17" s="593"/>
      <c r="L17" s="593"/>
      <c r="M17" s="593"/>
      <c r="N17" s="593"/>
      <c r="O17" s="593"/>
      <c r="P17" s="593"/>
      <c r="Q17" s="593"/>
      <c r="R17" s="593"/>
      <c r="S17" s="593"/>
      <c r="T17" s="593"/>
      <c r="U17" s="593"/>
      <c r="V17" s="593"/>
      <c r="W17" s="593"/>
      <c r="X17" s="593"/>
      <c r="Y17" s="593"/>
      <c r="Z17" s="593"/>
      <c r="AA17" s="593"/>
      <c r="AB17" s="593"/>
      <c r="AC17" s="593"/>
      <c r="AD17" s="286"/>
    </row>
    <row r="18" spans="2:33" ht="15" customHeight="1">
      <c r="B18" s="458"/>
      <c r="C18" s="447" t="s">
        <v>8</v>
      </c>
      <c r="D18" s="447"/>
      <c r="E18" s="447"/>
      <c r="F18" s="447"/>
      <c r="G18" s="447"/>
      <c r="H18" s="462"/>
      <c r="I18" s="274"/>
      <c r="J18" s="447" t="s">
        <v>36</v>
      </c>
      <c r="K18" s="447"/>
      <c r="L18" s="447"/>
      <c r="M18" s="447"/>
      <c r="N18" s="282"/>
      <c r="O18" s="595" t="s">
        <v>58</v>
      </c>
      <c r="P18" s="595"/>
      <c r="Q18" s="595"/>
      <c r="R18" s="595"/>
      <c r="S18" s="595"/>
      <c r="T18" s="279"/>
      <c r="U18" s="274"/>
      <c r="V18" s="447" t="s">
        <v>39</v>
      </c>
      <c r="W18" s="447"/>
      <c r="X18" s="447"/>
      <c r="Y18" s="282"/>
      <c r="Z18" s="595" t="s">
        <v>48</v>
      </c>
      <c r="AA18" s="595"/>
      <c r="AB18" s="595"/>
      <c r="AC18" s="595"/>
      <c r="AD18" s="279"/>
    </row>
    <row r="19" spans="2:33" ht="15" customHeight="1">
      <c r="B19" s="459"/>
      <c r="C19" s="461"/>
      <c r="D19" s="461"/>
      <c r="E19" s="461"/>
      <c r="F19" s="461"/>
      <c r="G19" s="461"/>
      <c r="H19" s="463"/>
      <c r="I19" s="276"/>
      <c r="J19" s="457"/>
      <c r="K19" s="457"/>
      <c r="L19" s="457"/>
      <c r="M19" s="457"/>
      <c r="N19" s="283"/>
      <c r="O19" s="596"/>
      <c r="P19" s="596"/>
      <c r="Q19" s="596"/>
      <c r="R19" s="596"/>
      <c r="S19" s="596"/>
      <c r="T19" s="281"/>
      <c r="U19" s="276"/>
      <c r="V19" s="457"/>
      <c r="W19" s="457"/>
      <c r="X19" s="457"/>
      <c r="Y19" s="283"/>
      <c r="Z19" s="596"/>
      <c r="AA19" s="596"/>
      <c r="AB19" s="596"/>
      <c r="AC19" s="596"/>
      <c r="AD19" s="281"/>
    </row>
    <row r="20" spans="2:33" ht="30" customHeight="1">
      <c r="B20" s="460"/>
      <c r="C20" s="457"/>
      <c r="D20" s="457"/>
      <c r="E20" s="457"/>
      <c r="F20" s="457"/>
      <c r="G20" s="457"/>
      <c r="H20" s="464"/>
      <c r="I20" s="1"/>
      <c r="J20" s="445" t="s">
        <v>37</v>
      </c>
      <c r="K20" s="445"/>
      <c r="L20" s="445"/>
      <c r="M20" s="445"/>
      <c r="N20" s="285"/>
      <c r="O20" s="597" t="s">
        <v>59</v>
      </c>
      <c r="P20" s="597"/>
      <c r="Q20" s="597"/>
      <c r="R20" s="597"/>
      <c r="S20" s="597"/>
      <c r="T20" s="286"/>
      <c r="U20" s="1"/>
      <c r="V20" s="445" t="s">
        <v>40</v>
      </c>
      <c r="W20" s="445"/>
      <c r="X20" s="445"/>
      <c r="Y20" s="285"/>
      <c r="Z20" s="593" t="s">
        <v>317</v>
      </c>
      <c r="AA20" s="593"/>
      <c r="AB20" s="593"/>
      <c r="AC20" s="285"/>
      <c r="AD20" s="286"/>
    </row>
    <row r="21" spans="2:33" ht="24.95" customHeight="1">
      <c r="B21" s="274"/>
      <c r="C21" s="447" t="s">
        <v>9</v>
      </c>
      <c r="D21" s="447"/>
      <c r="E21" s="447"/>
      <c r="F21" s="447"/>
      <c r="G21" s="447"/>
      <c r="H21" s="279"/>
      <c r="I21" s="274"/>
      <c r="J21" s="282" t="s">
        <v>35</v>
      </c>
      <c r="K21" s="594" t="s">
        <v>467</v>
      </c>
      <c r="L21" s="594"/>
      <c r="M21" s="594"/>
      <c r="N21" s="594"/>
      <c r="O21" s="594"/>
      <c r="P21" s="594"/>
      <c r="Q21" s="96" t="s">
        <v>38</v>
      </c>
      <c r="R21" s="449"/>
      <c r="S21" s="449"/>
      <c r="T21" s="449"/>
      <c r="U21" s="449"/>
      <c r="V21" s="449"/>
      <c r="W21" s="449"/>
      <c r="X21" s="449"/>
      <c r="Y21" s="449"/>
      <c r="Z21" s="449"/>
      <c r="AA21" s="449"/>
      <c r="AB21" s="449"/>
      <c r="AC21" s="449"/>
      <c r="AD21" s="279"/>
    </row>
    <row r="22" spans="2:33" ht="24.95" customHeight="1">
      <c r="B22" s="275"/>
      <c r="C22" s="277"/>
      <c r="D22" s="277"/>
      <c r="E22" s="277"/>
      <c r="F22" s="277"/>
      <c r="G22" s="277"/>
      <c r="H22" s="280"/>
      <c r="I22" s="275"/>
      <c r="J22" s="98"/>
      <c r="K22" s="149" t="s">
        <v>211</v>
      </c>
      <c r="L22" s="97"/>
      <c r="M22" s="97"/>
      <c r="N22" s="117"/>
      <c r="O22" s="450" t="s">
        <v>212</v>
      </c>
      <c r="P22" s="450"/>
      <c r="Q22" s="450"/>
      <c r="R22" s="450"/>
      <c r="S22" s="98"/>
      <c r="T22" s="98"/>
      <c r="U22" s="98"/>
      <c r="V22" s="598" t="s">
        <v>459</v>
      </c>
      <c r="W22" s="598"/>
      <c r="X22" s="598"/>
      <c r="Y22" s="598"/>
      <c r="Z22" s="598"/>
      <c r="AA22" s="98" t="s">
        <v>38</v>
      </c>
      <c r="AB22" s="98"/>
      <c r="AC22" s="316"/>
      <c r="AD22" s="280"/>
    </row>
    <row r="23" spans="2:33" ht="24.95" customHeight="1">
      <c r="B23" s="275"/>
      <c r="C23" s="277"/>
      <c r="D23" s="277"/>
      <c r="E23" s="277"/>
      <c r="F23" s="277"/>
      <c r="G23" s="277"/>
      <c r="H23" s="280"/>
      <c r="I23" s="275"/>
      <c r="J23" s="98"/>
      <c r="K23" s="97"/>
      <c r="L23" s="97"/>
      <c r="M23" s="97"/>
      <c r="N23" s="117"/>
      <c r="O23" s="450" t="s">
        <v>213</v>
      </c>
      <c r="P23" s="450"/>
      <c r="Q23" s="450"/>
      <c r="R23" s="450"/>
      <c r="S23" s="98"/>
      <c r="T23" s="98"/>
      <c r="U23" s="98"/>
      <c r="V23" s="598" t="s">
        <v>465</v>
      </c>
      <c r="W23" s="598"/>
      <c r="X23" s="598"/>
      <c r="Y23" s="598"/>
      <c r="Z23" s="598"/>
      <c r="AA23" s="98" t="s">
        <v>38</v>
      </c>
      <c r="AB23" s="98"/>
      <c r="AC23" s="316"/>
      <c r="AD23" s="280"/>
    </row>
    <row r="24" spans="2:33" ht="24.95" customHeight="1">
      <c r="B24" s="276"/>
      <c r="C24" s="278"/>
      <c r="D24" s="278"/>
      <c r="E24" s="278"/>
      <c r="F24" s="278"/>
      <c r="G24" s="278"/>
      <c r="H24" s="281"/>
      <c r="I24" s="276"/>
      <c r="J24" s="299"/>
      <c r="K24" s="100"/>
      <c r="L24" s="100"/>
      <c r="M24" s="100"/>
      <c r="N24" s="117"/>
      <c r="O24" s="451" t="s">
        <v>214</v>
      </c>
      <c r="P24" s="451"/>
      <c r="Q24" s="451"/>
      <c r="R24" s="451"/>
      <c r="S24" s="299"/>
      <c r="T24" s="299"/>
      <c r="U24" s="299"/>
      <c r="V24" s="599" t="s">
        <v>466</v>
      </c>
      <c r="W24" s="599"/>
      <c r="X24" s="599"/>
      <c r="Y24" s="599"/>
      <c r="Z24" s="599"/>
      <c r="AA24" s="299" t="s">
        <v>38</v>
      </c>
      <c r="AB24" s="299"/>
      <c r="AC24" s="283"/>
      <c r="AD24" s="281"/>
    </row>
    <row r="25" spans="2:33" ht="30" customHeight="1">
      <c r="B25" s="1"/>
      <c r="C25" s="445" t="s">
        <v>378</v>
      </c>
      <c r="D25" s="445"/>
      <c r="E25" s="445"/>
      <c r="F25" s="445"/>
      <c r="G25" s="445"/>
      <c r="H25" s="286"/>
      <c r="I25" s="1"/>
      <c r="J25" s="593" t="s">
        <v>45</v>
      </c>
      <c r="K25" s="593"/>
      <c r="L25" s="593"/>
      <c r="M25" s="593"/>
      <c r="N25" s="593"/>
      <c r="O25" s="593"/>
      <c r="P25" s="593"/>
      <c r="Q25" s="285"/>
      <c r="R25" s="453" t="s">
        <v>310</v>
      </c>
      <c r="S25" s="453"/>
      <c r="T25" s="453"/>
      <c r="U25" s="453"/>
      <c r="V25" s="453"/>
      <c r="W25" s="453"/>
      <c r="X25" s="453"/>
      <c r="Y25" s="453"/>
      <c r="Z25" s="453"/>
      <c r="AA25" s="453"/>
      <c r="AB25" s="453"/>
      <c r="AC25" s="453"/>
      <c r="AD25" s="454"/>
    </row>
    <row r="26" spans="2:33" ht="30" customHeight="1">
      <c r="B26" s="1"/>
      <c r="C26" s="445" t="s">
        <v>10</v>
      </c>
      <c r="D26" s="445"/>
      <c r="E26" s="445"/>
      <c r="F26" s="445"/>
      <c r="G26" s="445"/>
      <c r="H26" s="286"/>
      <c r="I26" s="1"/>
      <c r="J26" s="453" t="s">
        <v>311</v>
      </c>
      <c r="K26" s="453"/>
      <c r="L26" s="453"/>
      <c r="M26" s="453"/>
      <c r="N26" s="453"/>
      <c r="O26" s="453"/>
      <c r="P26" s="453"/>
      <c r="Q26" s="453"/>
      <c r="R26" s="453"/>
      <c r="S26" s="453"/>
      <c r="T26" s="453"/>
      <c r="U26" s="453"/>
      <c r="V26" s="453"/>
      <c r="W26" s="453"/>
      <c r="X26" s="453"/>
      <c r="Y26" s="453"/>
      <c r="Z26" s="453"/>
      <c r="AA26" s="453"/>
      <c r="AB26" s="453"/>
      <c r="AC26" s="453"/>
      <c r="AD26" s="286"/>
    </row>
    <row r="27" spans="2:33" ht="30" customHeight="1">
      <c r="B27" s="1"/>
      <c r="C27" s="443" t="s">
        <v>216</v>
      </c>
      <c r="D27" s="443"/>
      <c r="E27" s="443"/>
      <c r="F27" s="443"/>
      <c r="G27" s="443"/>
      <c r="H27" s="296"/>
      <c r="I27" s="105"/>
      <c r="J27" s="444" t="s">
        <v>312</v>
      </c>
      <c r="K27" s="444"/>
      <c r="L27" s="444"/>
      <c r="M27" s="444"/>
      <c r="N27" s="444"/>
      <c r="O27" s="444"/>
      <c r="P27" s="444"/>
      <c r="Q27" s="444"/>
      <c r="R27" s="444"/>
      <c r="S27" s="444"/>
      <c r="T27" s="444"/>
      <c r="U27" s="444"/>
      <c r="V27" s="444"/>
      <c r="W27" s="444"/>
      <c r="X27" s="444"/>
      <c r="Y27" s="444"/>
      <c r="Z27" s="444"/>
      <c r="AA27" s="444"/>
      <c r="AB27" s="285"/>
      <c r="AC27" s="285"/>
      <c r="AD27" s="286"/>
    </row>
    <row r="28" spans="2:33" ht="30" customHeight="1">
      <c r="B28" s="1"/>
      <c r="C28" s="443" t="s">
        <v>217</v>
      </c>
      <c r="D28" s="443"/>
      <c r="E28" s="443"/>
      <c r="F28" s="443"/>
      <c r="G28" s="443"/>
      <c r="H28" s="296"/>
      <c r="I28" s="105"/>
      <c r="J28" s="444" t="s">
        <v>313</v>
      </c>
      <c r="K28" s="444"/>
      <c r="L28" s="444"/>
      <c r="M28" s="444"/>
      <c r="N28" s="444"/>
      <c r="O28" s="444"/>
      <c r="P28" s="444"/>
      <c r="Q28" s="444"/>
      <c r="R28" s="444"/>
      <c r="S28" s="444"/>
      <c r="T28" s="444"/>
      <c r="U28" s="444"/>
      <c r="V28" s="444"/>
      <c r="W28" s="444"/>
      <c r="X28" s="444"/>
      <c r="Y28" s="444"/>
      <c r="Z28" s="444"/>
      <c r="AA28" s="444"/>
      <c r="AB28" s="285"/>
      <c r="AC28" s="285"/>
      <c r="AD28" s="286"/>
    </row>
    <row r="29" spans="2:33" ht="30" customHeight="1">
      <c r="B29" s="1"/>
      <c r="C29" s="445" t="s">
        <v>56</v>
      </c>
      <c r="D29" s="445"/>
      <c r="E29" s="445"/>
      <c r="F29" s="445"/>
      <c r="G29" s="445"/>
      <c r="H29" s="286"/>
      <c r="I29" s="1"/>
      <c r="J29" s="445" t="s">
        <v>55</v>
      </c>
      <c r="K29" s="445"/>
      <c r="L29" s="272"/>
      <c r="M29" s="452" t="s">
        <v>205</v>
      </c>
      <c r="N29" s="452"/>
      <c r="O29" s="452"/>
      <c r="P29" s="452"/>
      <c r="Q29" s="452"/>
      <c r="R29" s="452"/>
      <c r="S29" s="452"/>
      <c r="T29" s="273"/>
      <c r="U29" s="285"/>
      <c r="V29" s="272" t="s">
        <v>54</v>
      </c>
      <c r="W29" s="285"/>
      <c r="X29" s="453" t="s">
        <v>206</v>
      </c>
      <c r="Y29" s="453"/>
      <c r="Z29" s="453"/>
      <c r="AA29" s="453"/>
      <c r="AB29" s="453"/>
      <c r="AC29" s="453"/>
      <c r="AD29" s="286"/>
      <c r="AG29" s="293" t="s">
        <v>199</v>
      </c>
    </row>
    <row r="30" spans="2:33" ht="30" customHeight="1">
      <c r="B30" s="1"/>
      <c r="C30" s="445" t="s">
        <v>57</v>
      </c>
      <c r="D30" s="445"/>
      <c r="E30" s="445"/>
      <c r="F30" s="445"/>
      <c r="G30" s="445"/>
      <c r="H30" s="286"/>
      <c r="I30" s="1"/>
      <c r="J30" s="574" t="s">
        <v>60</v>
      </c>
      <c r="K30" s="574"/>
      <c r="L30" s="574"/>
      <c r="M30" s="574"/>
      <c r="N30" s="574"/>
      <c r="O30" s="574"/>
      <c r="P30" s="574"/>
      <c r="Q30" s="574"/>
      <c r="R30" s="574"/>
      <c r="S30" s="574"/>
      <c r="T30" s="574"/>
      <c r="U30" s="574"/>
      <c r="V30" s="574"/>
      <c r="W30" s="574"/>
      <c r="X30" s="574"/>
      <c r="Y30" s="574"/>
      <c r="Z30" s="574"/>
      <c r="AA30" s="574"/>
      <c r="AB30" s="574"/>
      <c r="AC30" s="574"/>
      <c r="AD30" s="600"/>
    </row>
    <row r="31" spans="2:33" ht="9.9499999999999993" customHeight="1">
      <c r="B31" s="316"/>
      <c r="C31" s="277"/>
      <c r="D31" s="277"/>
      <c r="E31" s="277"/>
      <c r="F31" s="277"/>
      <c r="G31" s="277"/>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row>
    <row r="32" spans="2:33" ht="20.100000000000001" customHeight="1">
      <c r="B32" s="442" t="s">
        <v>13</v>
      </c>
      <c r="C32" s="442"/>
      <c r="D32" s="442"/>
      <c r="E32" s="442"/>
      <c r="F32" s="268"/>
    </row>
    <row r="33" spans="3:18" ht="18.95" customHeight="1">
      <c r="C33" s="439" t="s">
        <v>14</v>
      </c>
      <c r="D33" s="439"/>
      <c r="E33" s="293" t="s">
        <v>49</v>
      </c>
    </row>
    <row r="34" spans="3:18" ht="18.95" customHeight="1">
      <c r="C34" s="439" t="s">
        <v>15</v>
      </c>
      <c r="D34" s="439"/>
      <c r="E34" s="293" t="s">
        <v>50</v>
      </c>
    </row>
    <row r="35" spans="3:18" ht="18.95" customHeight="1">
      <c r="C35" s="538" t="s">
        <v>16</v>
      </c>
      <c r="D35" s="538"/>
      <c r="E35" s="117" t="s">
        <v>337</v>
      </c>
      <c r="F35" s="117"/>
      <c r="G35" s="117"/>
    </row>
    <row r="36" spans="3:18" ht="18.95" customHeight="1">
      <c r="C36" s="538" t="s">
        <v>17</v>
      </c>
      <c r="D36" s="538"/>
      <c r="E36" s="117" t="s">
        <v>338</v>
      </c>
      <c r="F36" s="117"/>
      <c r="G36" s="117"/>
      <c r="H36" s="159"/>
      <c r="I36" s="159"/>
      <c r="J36" s="159"/>
      <c r="K36" s="159"/>
      <c r="L36" s="159"/>
      <c r="M36" s="159"/>
      <c r="N36" s="159"/>
      <c r="O36" s="159"/>
      <c r="P36" s="159"/>
      <c r="Q36" s="159"/>
      <c r="R36" s="159"/>
    </row>
    <row r="37" spans="3:18" ht="18.95" customHeight="1">
      <c r="C37" s="538" t="s">
        <v>339</v>
      </c>
      <c r="D37" s="538"/>
      <c r="E37" s="117" t="s">
        <v>51</v>
      </c>
      <c r="F37" s="117"/>
      <c r="G37" s="117"/>
    </row>
    <row r="38" spans="3:18" ht="18.95" customHeight="1">
      <c r="C38" s="538" t="s">
        <v>340</v>
      </c>
      <c r="D38" s="538"/>
      <c r="E38" s="117" t="s">
        <v>52</v>
      </c>
      <c r="F38" s="117"/>
      <c r="G38" s="117"/>
    </row>
    <row r="39" spans="3:18" ht="18.95" customHeight="1">
      <c r="C39" s="538" t="s">
        <v>341</v>
      </c>
      <c r="D39" s="538"/>
      <c r="E39" s="117" t="s">
        <v>53</v>
      </c>
      <c r="F39" s="117"/>
      <c r="G39" s="117"/>
    </row>
    <row r="40" spans="3:18" ht="20.100000000000001" customHeight="1">
      <c r="C40" s="439"/>
      <c r="D40" s="439"/>
    </row>
    <row r="41" spans="3:18" ht="20.100000000000001" customHeight="1">
      <c r="C41" s="439"/>
      <c r="D41" s="439"/>
    </row>
    <row r="42" spans="3:18" ht="10.5" customHeight="1">
      <c r="C42" s="439"/>
      <c r="D42" s="439"/>
    </row>
    <row r="43" spans="3:18" ht="20.100000000000001" customHeight="1">
      <c r="C43" s="439"/>
      <c r="D43" s="439"/>
    </row>
    <row r="44" spans="3:18" ht="20.100000000000001" customHeight="1">
      <c r="C44" s="439"/>
      <c r="D44" s="439"/>
    </row>
    <row r="45" spans="3:18" ht="20.100000000000001" customHeight="1">
      <c r="C45" s="439"/>
      <c r="D45" s="439"/>
    </row>
    <row r="46" spans="3:18" ht="20.100000000000001" customHeight="1">
      <c r="C46" s="439"/>
      <c r="D46" s="439"/>
    </row>
    <row r="47" spans="3:18" ht="20.100000000000001" customHeight="1"/>
    <row r="48" spans="3:1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sheetData>
  <mergeCells count="63">
    <mergeCell ref="C42:D42"/>
    <mergeCell ref="C43:D43"/>
    <mergeCell ref="C44:D44"/>
    <mergeCell ref="C45:D45"/>
    <mergeCell ref="C46:D46"/>
    <mergeCell ref="C41:D41"/>
    <mergeCell ref="C30:G30"/>
    <mergeCell ref="J30:AD30"/>
    <mergeCell ref="B32:E32"/>
    <mergeCell ref="C33:D33"/>
    <mergeCell ref="C34:D34"/>
    <mergeCell ref="C35:D35"/>
    <mergeCell ref="C36:D36"/>
    <mergeCell ref="C37:D37"/>
    <mergeCell ref="C38:D38"/>
    <mergeCell ref="C39:D39"/>
    <mergeCell ref="C40:D40"/>
    <mergeCell ref="C28:G28"/>
    <mergeCell ref="J28:AA28"/>
    <mergeCell ref="C29:G29"/>
    <mergeCell ref="J29:K29"/>
    <mergeCell ref="M29:S29"/>
    <mergeCell ref="X29:AC29"/>
    <mergeCell ref="C27:G27"/>
    <mergeCell ref="J27:AA27"/>
    <mergeCell ref="O22:R22"/>
    <mergeCell ref="V22:Z22"/>
    <mergeCell ref="O23:R23"/>
    <mergeCell ref="V23:Z23"/>
    <mergeCell ref="O24:R24"/>
    <mergeCell ref="V24:Z24"/>
    <mergeCell ref="C25:G25"/>
    <mergeCell ref="J25:P25"/>
    <mergeCell ref="R25:AD25"/>
    <mergeCell ref="C26:G26"/>
    <mergeCell ref="J26:AC26"/>
    <mergeCell ref="C21:G21"/>
    <mergeCell ref="K21:P21"/>
    <mergeCell ref="R21:AC21"/>
    <mergeCell ref="B18:B20"/>
    <mergeCell ref="C18:G20"/>
    <mergeCell ref="H18:H20"/>
    <mergeCell ref="J18:M19"/>
    <mergeCell ref="O18:S19"/>
    <mergeCell ref="V18:X19"/>
    <mergeCell ref="Z18:AC19"/>
    <mergeCell ref="J20:M20"/>
    <mergeCell ref="O20:S20"/>
    <mergeCell ref="V20:X20"/>
    <mergeCell ref="Z20:AB20"/>
    <mergeCell ref="S12:T12"/>
    <mergeCell ref="V12:Z12"/>
    <mergeCell ref="AC12:AD12"/>
    <mergeCell ref="C14:AC14"/>
    <mergeCell ref="C17:G17"/>
    <mergeCell ref="J17:AC17"/>
    <mergeCell ref="Z1:AB2"/>
    <mergeCell ref="C5:AC5"/>
    <mergeCell ref="Y7:AD7"/>
    <mergeCell ref="G9:M9"/>
    <mergeCell ref="Q11:R11"/>
    <mergeCell ref="S11:T11"/>
    <mergeCell ref="V11:AD11"/>
  </mergeCells>
  <phoneticPr fontId="2"/>
  <pageMargins left="0.78740157480314965" right="0.59055118110236227" top="0" bottom="0"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B1:AA221"/>
  <sheetViews>
    <sheetView topLeftCell="A7" zoomScaleNormal="100" zoomScaleSheetLayoutView="100" workbookViewId="0">
      <selection activeCell="I25" sqref="I25"/>
    </sheetView>
  </sheetViews>
  <sheetFormatPr defaultRowHeight="13.5"/>
  <cols>
    <col min="1" max="1" width="0.875" style="313" customWidth="1"/>
    <col min="2" max="2" width="2.375" style="313" customWidth="1"/>
    <col min="3" max="3" width="0.875" style="313" customWidth="1"/>
    <col min="4" max="4" width="9.25" style="313" customWidth="1"/>
    <col min="5" max="5" width="6.375" style="313" customWidth="1"/>
    <col min="6" max="8" width="1.625" style="313" customWidth="1"/>
    <col min="9" max="9" width="3" style="313" customWidth="1"/>
    <col min="10" max="10" width="0.875" style="313" customWidth="1"/>
    <col min="11" max="11" width="10.875" style="313" customWidth="1"/>
    <col min="12" max="12" width="3.625" style="313" customWidth="1"/>
    <col min="13" max="13" width="3" style="313" customWidth="1"/>
    <col min="14" max="14" width="5.125" style="313" customWidth="1"/>
    <col min="15" max="15" width="0.875" style="313" customWidth="1"/>
    <col min="16" max="16" width="5.125" style="313" customWidth="1"/>
    <col min="17" max="17" width="0.875" style="313" customWidth="1"/>
    <col min="18" max="18" width="3.25" style="313" customWidth="1"/>
    <col min="19" max="19" width="0.875" style="313" customWidth="1"/>
    <col min="20" max="20" width="19.375" style="313" customWidth="1"/>
    <col min="21" max="21" width="2.375" style="313" customWidth="1"/>
    <col min="22" max="22" width="0.875" style="313" customWidth="1"/>
    <col min="23" max="43" width="4.625" style="313" customWidth="1"/>
    <col min="44" max="16384" width="9" style="313"/>
  </cols>
  <sheetData>
    <row r="1" spans="2:27" ht="20.100000000000001" customHeight="1">
      <c r="R1" s="10"/>
      <c r="S1" s="10"/>
      <c r="T1" s="602" t="s">
        <v>78</v>
      </c>
      <c r="U1" s="17"/>
      <c r="V1" s="17"/>
      <c r="W1" s="17"/>
      <c r="X1" s="17"/>
      <c r="Y1" s="17"/>
      <c r="Z1" s="17"/>
      <c r="AA1" s="10"/>
    </row>
    <row r="2" spans="2:27" ht="20.100000000000001" customHeight="1">
      <c r="R2" s="10"/>
      <c r="S2" s="10"/>
      <c r="T2" s="603"/>
      <c r="U2" s="17"/>
      <c r="V2" s="17"/>
      <c r="W2" s="17"/>
      <c r="X2" s="17"/>
      <c r="Y2" s="17"/>
      <c r="Z2" s="17"/>
      <c r="AA2" s="10"/>
    </row>
    <row r="3" spans="2:27" ht="20.100000000000001" customHeight="1">
      <c r="B3" s="313" t="s">
        <v>315</v>
      </c>
      <c r="R3" s="10"/>
      <c r="S3" s="10"/>
      <c r="T3" s="10"/>
      <c r="U3" s="10"/>
      <c r="V3" s="10"/>
      <c r="W3" s="10"/>
    </row>
    <row r="4" spans="2:27" ht="20.100000000000001" customHeight="1"/>
    <row r="5" spans="2:27" ht="20.100000000000001" customHeight="1">
      <c r="S5" s="558" t="s">
        <v>207</v>
      </c>
      <c r="T5" s="558"/>
      <c r="U5" s="558"/>
      <c r="V5" s="558"/>
    </row>
    <row r="6" spans="2:27" ht="20.100000000000001" customHeight="1"/>
    <row r="7" spans="2:27" ht="20.100000000000001" customHeight="1">
      <c r="D7" s="313" t="s">
        <v>42</v>
      </c>
      <c r="E7" s="604" t="s">
        <v>46</v>
      </c>
      <c r="F7" s="604"/>
      <c r="G7" s="604"/>
      <c r="H7" s="604"/>
      <c r="I7" s="604"/>
      <c r="K7" s="313" t="s">
        <v>43</v>
      </c>
    </row>
    <row r="8" spans="2:27" ht="20.100000000000001" customHeight="1"/>
    <row r="9" spans="2:27" ht="20.100000000000001" customHeight="1">
      <c r="M9" s="294"/>
      <c r="N9" s="269" t="s">
        <v>3</v>
      </c>
      <c r="O9" s="310"/>
      <c r="P9" s="605" t="s">
        <v>72</v>
      </c>
      <c r="Q9" s="605"/>
      <c r="R9" s="605"/>
      <c r="S9" s="605"/>
      <c r="T9" s="605"/>
      <c r="U9" s="605"/>
      <c r="V9" s="605"/>
    </row>
    <row r="10" spans="2:27" ht="20.100000000000001" customHeight="1">
      <c r="M10" s="294"/>
      <c r="N10" s="270" t="s">
        <v>4</v>
      </c>
      <c r="O10" s="270"/>
      <c r="P10" s="606" t="s">
        <v>45</v>
      </c>
      <c r="Q10" s="606"/>
      <c r="R10" s="606"/>
      <c r="S10" s="606"/>
      <c r="T10" s="606"/>
      <c r="U10" s="607" t="s">
        <v>41</v>
      </c>
      <c r="V10" s="607"/>
    </row>
    <row r="11" spans="2:27" ht="20.100000000000001" customHeight="1"/>
    <row r="12" spans="2:27" ht="20.100000000000001" customHeight="1"/>
    <row r="13" spans="2:27" ht="20.100000000000001" customHeight="1">
      <c r="B13" s="510" t="s">
        <v>61</v>
      </c>
      <c r="C13" s="510"/>
      <c r="D13" s="510"/>
      <c r="E13" s="510"/>
      <c r="F13" s="510"/>
      <c r="G13" s="510"/>
      <c r="H13" s="510"/>
      <c r="I13" s="510"/>
      <c r="J13" s="510"/>
      <c r="K13" s="510"/>
      <c r="L13" s="510"/>
      <c r="M13" s="510"/>
      <c r="N13" s="510"/>
      <c r="O13" s="510"/>
      <c r="P13" s="510"/>
      <c r="Q13" s="510"/>
      <c r="R13" s="510"/>
      <c r="S13" s="510"/>
      <c r="T13" s="510"/>
      <c r="U13" s="510"/>
      <c r="V13" s="510"/>
    </row>
    <row r="14" spans="2:27" ht="20.100000000000001" customHeight="1"/>
    <row r="15" spans="2:27" ht="20.100000000000001" customHeight="1"/>
    <row r="16" spans="2:27" ht="20.100000000000001" customHeight="1">
      <c r="B16" s="557" t="s">
        <v>464</v>
      </c>
      <c r="C16" s="557"/>
      <c r="D16" s="557"/>
      <c r="E16" s="557"/>
      <c r="F16" s="557"/>
      <c r="G16" s="557"/>
      <c r="H16" s="557"/>
      <c r="I16" s="557"/>
      <c r="J16" s="557"/>
      <c r="K16" s="557"/>
      <c r="L16" s="557"/>
      <c r="M16" s="557"/>
      <c r="N16" s="557"/>
      <c r="O16" s="557"/>
      <c r="P16" s="557"/>
      <c r="Q16" s="557"/>
      <c r="R16" s="557"/>
      <c r="S16" s="557"/>
      <c r="T16" s="557"/>
      <c r="U16" s="557"/>
    </row>
    <row r="17" spans="2:21" ht="20.100000000000001" customHeight="1">
      <c r="B17" s="557" t="s">
        <v>165</v>
      </c>
      <c r="C17" s="557"/>
      <c r="D17" s="557"/>
      <c r="E17" s="557"/>
      <c r="F17" s="557"/>
      <c r="G17" s="557"/>
      <c r="H17" s="557"/>
      <c r="I17" s="557"/>
      <c r="J17" s="557"/>
      <c r="K17" s="557"/>
      <c r="L17" s="557"/>
      <c r="M17" s="557"/>
      <c r="N17" s="557"/>
      <c r="O17" s="557"/>
      <c r="P17" s="557"/>
      <c r="Q17" s="557"/>
      <c r="R17" s="557"/>
      <c r="S17" s="557"/>
      <c r="T17" s="557"/>
      <c r="U17" s="557"/>
    </row>
    <row r="18" spans="2:21" ht="20.100000000000001" customHeight="1">
      <c r="B18" s="558" t="s">
        <v>166</v>
      </c>
      <c r="C18" s="558"/>
      <c r="D18" s="558"/>
      <c r="E18" s="558"/>
      <c r="F18" s="558"/>
      <c r="G18" s="558"/>
      <c r="H18" s="558"/>
      <c r="I18" s="558"/>
    </row>
    <row r="19" spans="2:21" ht="20.100000000000001" customHeight="1"/>
    <row r="20" spans="2:21" ht="20.100000000000001" customHeight="1"/>
    <row r="21" spans="2:21" ht="20.100000000000001" customHeight="1">
      <c r="B21" s="510" t="s">
        <v>62</v>
      </c>
      <c r="C21" s="510"/>
      <c r="D21" s="510"/>
      <c r="E21" s="510"/>
      <c r="F21" s="510"/>
      <c r="G21" s="510"/>
      <c r="H21" s="510"/>
      <c r="I21" s="510"/>
      <c r="J21" s="510"/>
      <c r="K21" s="510"/>
      <c r="L21" s="510"/>
      <c r="M21" s="510"/>
      <c r="N21" s="510"/>
      <c r="O21" s="510"/>
      <c r="P21" s="510"/>
      <c r="Q21" s="510"/>
      <c r="R21" s="510"/>
      <c r="S21" s="510"/>
      <c r="T21" s="510"/>
      <c r="U21" s="510"/>
    </row>
    <row r="22" spans="2:21" ht="20.100000000000001" customHeight="1"/>
    <row r="23" spans="2:21" ht="20.100000000000001" customHeight="1"/>
    <row r="24" spans="2:21" ht="24.95" customHeight="1">
      <c r="B24" s="294">
        <v>1</v>
      </c>
      <c r="C24" s="8"/>
      <c r="D24" s="557" t="s">
        <v>76</v>
      </c>
      <c r="E24" s="557"/>
      <c r="G24" s="560" t="s">
        <v>35</v>
      </c>
      <c r="H24" s="560"/>
      <c r="I24" s="601" t="s">
        <v>467</v>
      </c>
      <c r="J24" s="601"/>
      <c r="K24" s="601"/>
      <c r="L24" s="601"/>
      <c r="M24" s="312" t="s">
        <v>38</v>
      </c>
    </row>
    <row r="25" spans="2:21" s="10" customFormat="1" ht="24.95" customHeight="1">
      <c r="B25" s="311">
        <v>2</v>
      </c>
      <c r="C25" s="12"/>
      <c r="D25" s="562" t="s">
        <v>63</v>
      </c>
      <c r="E25" s="562"/>
      <c r="G25" s="10" t="s">
        <v>67</v>
      </c>
    </row>
    <row r="26" spans="2:21" s="10" customFormat="1" ht="24.95" customHeight="1"/>
    <row r="27" spans="2:21" s="10" customFormat="1" ht="24.95" customHeight="1">
      <c r="C27" s="562" t="s">
        <v>64</v>
      </c>
      <c r="D27" s="562"/>
      <c r="E27" s="562"/>
      <c r="F27" s="562"/>
      <c r="H27" s="605" t="s">
        <v>45</v>
      </c>
      <c r="I27" s="605"/>
      <c r="J27" s="605"/>
      <c r="K27" s="605"/>
      <c r="L27" s="605"/>
      <c r="M27" s="605"/>
      <c r="N27" s="605"/>
    </row>
    <row r="28" spans="2:21" s="10" customFormat="1" ht="24.95" customHeight="1">
      <c r="C28" s="562" t="s">
        <v>65</v>
      </c>
      <c r="D28" s="562"/>
      <c r="E28" s="562"/>
      <c r="F28" s="562"/>
      <c r="H28" s="608" t="s">
        <v>73</v>
      </c>
      <c r="I28" s="608"/>
      <c r="J28" s="608"/>
      <c r="K28" s="608"/>
      <c r="L28" s="610" t="s">
        <v>71</v>
      </c>
      <c r="M28" s="610"/>
      <c r="N28" s="610"/>
      <c r="O28" s="610"/>
      <c r="P28" s="610"/>
      <c r="Q28" s="610"/>
      <c r="R28" s="610"/>
      <c r="S28" s="610"/>
      <c r="T28" s="610"/>
    </row>
    <row r="29" spans="2:21" s="10" customFormat="1" ht="24.95" customHeight="1">
      <c r="C29" s="309"/>
      <c r="D29" s="309"/>
      <c r="E29" s="309"/>
      <c r="F29" s="309"/>
      <c r="H29" s="608" t="s">
        <v>74</v>
      </c>
      <c r="I29" s="608"/>
      <c r="J29" s="608"/>
      <c r="K29" s="608"/>
      <c r="L29" s="608"/>
      <c r="M29" s="271" t="s">
        <v>68</v>
      </c>
    </row>
    <row r="30" spans="2:21" s="10" customFormat="1" ht="24.95" customHeight="1">
      <c r="C30" s="562" t="s">
        <v>66</v>
      </c>
      <c r="D30" s="562"/>
      <c r="E30" s="562"/>
      <c r="F30" s="562"/>
      <c r="H30" s="564" t="s">
        <v>69</v>
      </c>
      <c r="I30" s="564"/>
      <c r="J30" s="564"/>
      <c r="K30" s="564"/>
      <c r="L30" s="310" t="s">
        <v>70</v>
      </c>
      <c r="M30" s="609" t="s">
        <v>75</v>
      </c>
      <c r="N30" s="609"/>
      <c r="O30" s="609"/>
      <c r="P30" s="609"/>
      <c r="Q30" s="609"/>
      <c r="R30" s="609"/>
      <c r="S30" s="609"/>
    </row>
    <row r="31" spans="2:21" s="10" customFormat="1" ht="24.95" customHeight="1"/>
    <row r="32" spans="2:21" s="10" customFormat="1" ht="24.95" customHeight="1"/>
    <row r="33" spans="2:4" s="10" customFormat="1" ht="24.95" customHeight="1"/>
    <row r="34" spans="2:4" s="10" customFormat="1" ht="24.95" customHeight="1"/>
    <row r="35" spans="2:4" s="10" customFormat="1" ht="24.95" customHeight="1">
      <c r="B35" s="13"/>
      <c r="C35" s="13"/>
      <c r="D35" s="13"/>
    </row>
    <row r="36" spans="2:4" s="10" customFormat="1" ht="24.95" customHeight="1">
      <c r="B36" s="13"/>
      <c r="C36" s="13"/>
      <c r="D36" s="13"/>
    </row>
    <row r="37" spans="2:4" s="10" customFormat="1" ht="24.95" customHeight="1">
      <c r="B37" s="14"/>
      <c r="C37" s="14"/>
      <c r="D37" s="14"/>
    </row>
    <row r="38" spans="2:4" s="10" customFormat="1" ht="24.95" customHeight="1">
      <c r="B38" s="14"/>
      <c r="C38" s="14"/>
      <c r="D38" s="14"/>
    </row>
    <row r="39" spans="2:4" s="10" customFormat="1" ht="24.95" customHeight="1">
      <c r="B39" s="14"/>
      <c r="C39" s="14"/>
      <c r="D39" s="14"/>
    </row>
    <row r="40" spans="2:4" s="10" customFormat="1" ht="24.95" customHeight="1">
      <c r="B40" s="14"/>
      <c r="C40" s="14"/>
      <c r="D40" s="14"/>
    </row>
    <row r="41" spans="2:4" s="10" customFormat="1" ht="24.95" customHeight="1">
      <c r="B41" s="14"/>
      <c r="C41" s="14"/>
      <c r="D41" s="14"/>
    </row>
    <row r="42" spans="2:4" ht="24.95" customHeight="1">
      <c r="B42" s="15"/>
      <c r="C42" s="15"/>
      <c r="D42" s="15"/>
    </row>
    <row r="43" spans="2:4" ht="24.95" customHeight="1">
      <c r="B43" s="15"/>
      <c r="C43" s="15"/>
      <c r="D43" s="15"/>
    </row>
    <row r="44" spans="2:4" ht="24.95" customHeight="1">
      <c r="B44" s="15"/>
      <c r="C44" s="15"/>
      <c r="D44" s="15"/>
    </row>
    <row r="45" spans="2:4" ht="24.95" customHeight="1">
      <c r="B45" s="15"/>
      <c r="C45" s="15"/>
      <c r="D45" s="15"/>
    </row>
    <row r="46" spans="2:4" ht="24.95" customHeight="1">
      <c r="B46" s="15"/>
      <c r="C46" s="15"/>
      <c r="D46" s="15"/>
    </row>
    <row r="47" spans="2:4" ht="20.100000000000001" customHeight="1"/>
    <row r="48" spans="2:4"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sheetData>
  <mergeCells count="24">
    <mergeCell ref="H29:L29"/>
    <mergeCell ref="C30:F30"/>
    <mergeCell ref="H30:K30"/>
    <mergeCell ref="M30:S30"/>
    <mergeCell ref="D25:E25"/>
    <mergeCell ref="C27:F27"/>
    <mergeCell ref="H27:N27"/>
    <mergeCell ref="C28:F28"/>
    <mergeCell ref="H28:K28"/>
    <mergeCell ref="L28:T28"/>
    <mergeCell ref="D24:E24"/>
    <mergeCell ref="G24:H24"/>
    <mergeCell ref="I24:L24"/>
    <mergeCell ref="T1:T2"/>
    <mergeCell ref="S5:V5"/>
    <mergeCell ref="E7:I7"/>
    <mergeCell ref="P9:V9"/>
    <mergeCell ref="P10:T10"/>
    <mergeCell ref="U10:V10"/>
    <mergeCell ref="B13:V13"/>
    <mergeCell ref="B16:U16"/>
    <mergeCell ref="B17:U17"/>
    <mergeCell ref="B18:I18"/>
    <mergeCell ref="B21:U21"/>
  </mergeCells>
  <phoneticPr fontId="2"/>
  <pageMargins left="0.78740157480314965" right="0.78740157480314965" top="0.78740157480314965" bottom="0.59055118110236227"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AC216"/>
  <sheetViews>
    <sheetView view="pageBreakPreview" zoomScaleNormal="100" zoomScaleSheetLayoutView="100" workbookViewId="0">
      <selection activeCell="M13" sqref="M13"/>
    </sheetView>
  </sheetViews>
  <sheetFormatPr defaultRowHeight="13.5"/>
  <cols>
    <col min="1" max="1" width="0.875" style="88" customWidth="1"/>
    <col min="2" max="2" width="2.875" style="88" customWidth="1"/>
    <col min="3" max="3" width="2.75" style="88" customWidth="1"/>
    <col min="4" max="5" width="3.25" style="88" customWidth="1"/>
    <col min="6" max="6" width="3.375" style="88" customWidth="1"/>
    <col min="7" max="8" width="0.875" style="88" customWidth="1"/>
    <col min="9" max="9" width="3" style="88" customWidth="1"/>
    <col min="10" max="10" width="6.25" style="88" customWidth="1"/>
    <col min="11" max="11" width="0.875" style="88" customWidth="1"/>
    <col min="12" max="12" width="2.75" style="88" customWidth="1"/>
    <col min="13" max="13" width="7.25" style="88" customWidth="1"/>
    <col min="14" max="14" width="3.5" style="88" customWidth="1"/>
    <col min="15" max="16" width="0.875" style="88" customWidth="1"/>
    <col min="17" max="17" width="4.25" style="88" customWidth="1"/>
    <col min="18" max="18" width="4.375" style="88" customWidth="1"/>
    <col min="19" max="20" width="0.875" style="88" customWidth="1"/>
    <col min="21" max="21" width="5.125" style="88" customWidth="1"/>
    <col min="22" max="22" width="0.875" style="88" customWidth="1"/>
    <col min="23" max="23" width="3.25" style="88" customWidth="1"/>
    <col min="24" max="24" width="0.875" style="88" customWidth="1"/>
    <col min="25" max="25" width="6.75" style="88" customWidth="1"/>
    <col min="26" max="26" width="6.25" style="88" customWidth="1"/>
    <col min="27" max="27" width="6" style="88" customWidth="1"/>
    <col min="28" max="28" width="2.375" style="88" customWidth="1"/>
    <col min="29" max="29" width="0.875" style="88" customWidth="1"/>
    <col min="30" max="50" width="4.625" style="88" customWidth="1"/>
    <col min="51" max="16384" width="9" style="88"/>
  </cols>
  <sheetData>
    <row r="1" spans="1:29" ht="20.100000000000001" customHeight="1">
      <c r="B1" s="88" t="s">
        <v>0</v>
      </c>
    </row>
    <row r="2" spans="1:29" ht="20.100000000000001" customHeight="1"/>
    <row r="3" spans="1:29" ht="20.100000000000001" customHeight="1">
      <c r="B3" s="468" t="s">
        <v>1</v>
      </c>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row>
    <row r="4" spans="1:29" ht="20.100000000000001" customHeight="1"/>
    <row r="5" spans="1:29" ht="20.100000000000001" customHeight="1">
      <c r="X5" s="442" t="str">
        <f>入力シート!D23</f>
        <v>　　　　年　　月　　日</v>
      </c>
      <c r="Y5" s="442"/>
      <c r="Z5" s="442"/>
      <c r="AA5" s="442"/>
      <c r="AB5" s="442"/>
      <c r="AC5" s="442"/>
    </row>
    <row r="6" spans="1:29" ht="20.100000000000001" customHeight="1"/>
    <row r="7" spans="1:29" ht="20.100000000000001" customHeight="1">
      <c r="C7" s="2" t="s">
        <v>42</v>
      </c>
      <c r="D7" s="2"/>
      <c r="E7" s="2"/>
      <c r="F7" s="442" t="str">
        <f>IF(入力シート!L5="","",入力シート!L5)</f>
        <v/>
      </c>
      <c r="G7" s="442"/>
      <c r="H7" s="442"/>
      <c r="I7" s="442"/>
      <c r="J7" s="442"/>
      <c r="K7" s="2"/>
      <c r="L7" s="2" t="s">
        <v>43</v>
      </c>
    </row>
    <row r="8" spans="1:29" ht="20.100000000000001" customHeight="1"/>
    <row r="9" spans="1:29" ht="24.95" customHeight="1">
      <c r="N9" s="468" t="s">
        <v>2</v>
      </c>
      <c r="O9" s="468"/>
      <c r="P9" s="468"/>
      <c r="Q9" s="468"/>
      <c r="R9" s="469" t="s">
        <v>3</v>
      </c>
      <c r="S9" s="469"/>
      <c r="T9" s="18"/>
      <c r="U9" s="470" t="str">
        <f>IF(入力シート!L7="","",入力シート!L7)</f>
        <v/>
      </c>
      <c r="V9" s="470"/>
      <c r="W9" s="470"/>
      <c r="X9" s="470"/>
      <c r="Y9" s="470"/>
      <c r="Z9" s="470"/>
      <c r="AA9" s="470"/>
      <c r="AB9" s="470"/>
      <c r="AC9" s="470"/>
    </row>
    <row r="10" spans="1:29" ht="24.95" customHeight="1">
      <c r="Q10" s="83"/>
      <c r="R10" s="465" t="s">
        <v>4</v>
      </c>
      <c r="S10" s="465"/>
      <c r="T10" s="89"/>
      <c r="U10" s="466" t="str">
        <f>IF(入力シート!L6="","",入力シート!L6)</f>
        <v/>
      </c>
      <c r="V10" s="466"/>
      <c r="W10" s="466"/>
      <c r="X10" s="466"/>
      <c r="Y10" s="466"/>
      <c r="Z10" s="466"/>
      <c r="AA10" s="73"/>
      <c r="AB10" s="467"/>
      <c r="AC10" s="467"/>
    </row>
    <row r="11" spans="1:29" ht="20.100000000000001" customHeight="1"/>
    <row r="12" spans="1:29" ht="20.100000000000001" customHeight="1">
      <c r="B12" s="442" t="s">
        <v>5</v>
      </c>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row>
    <row r="13" spans="1:29" ht="20.100000000000001" customHeight="1">
      <c r="B13" s="88" t="s">
        <v>6</v>
      </c>
    </row>
    <row r="14" spans="1:29" ht="9.9499999999999993" customHeight="1"/>
    <row r="15" spans="1:29" ht="30" customHeight="1">
      <c r="A15" s="1"/>
      <c r="B15" s="445" t="s">
        <v>7</v>
      </c>
      <c r="C15" s="445"/>
      <c r="D15" s="445"/>
      <c r="E15" s="445"/>
      <c r="F15" s="445"/>
      <c r="G15" s="82"/>
      <c r="H15" s="1"/>
      <c r="I15" s="452" t="str">
        <f>IF(入力シート!L16="","",入力シート!L16)</f>
        <v/>
      </c>
      <c r="J15" s="452"/>
      <c r="K15" s="452"/>
      <c r="L15" s="452"/>
      <c r="M15" s="452"/>
      <c r="N15" s="452"/>
      <c r="O15" s="452"/>
      <c r="P15" s="452"/>
      <c r="Q15" s="452"/>
      <c r="R15" s="452"/>
      <c r="S15" s="452"/>
      <c r="T15" s="452"/>
      <c r="U15" s="452"/>
      <c r="V15" s="452"/>
      <c r="W15" s="452"/>
      <c r="X15" s="452"/>
      <c r="Y15" s="452"/>
      <c r="Z15" s="452"/>
      <c r="AA15" s="452"/>
      <c r="AB15" s="452"/>
      <c r="AC15" s="82"/>
    </row>
    <row r="16" spans="1:29" ht="15" customHeight="1">
      <c r="A16" s="458"/>
      <c r="B16" s="447" t="s">
        <v>8</v>
      </c>
      <c r="C16" s="447"/>
      <c r="D16" s="447"/>
      <c r="E16" s="447"/>
      <c r="F16" s="447"/>
      <c r="G16" s="462"/>
      <c r="H16" s="77"/>
      <c r="I16" s="447" t="s">
        <v>36</v>
      </c>
      <c r="J16" s="447"/>
      <c r="K16" s="75"/>
      <c r="L16" s="449" t="str">
        <f>IF(入力シート!L11="","",入力シート!L11)</f>
        <v/>
      </c>
      <c r="M16" s="449"/>
      <c r="N16" s="449"/>
      <c r="O16" s="449"/>
      <c r="P16" s="449"/>
      <c r="Q16" s="449"/>
      <c r="R16" s="449"/>
      <c r="S16" s="85"/>
      <c r="T16" s="75"/>
      <c r="U16" s="447" t="s">
        <v>39</v>
      </c>
      <c r="V16" s="447"/>
      <c r="W16" s="447"/>
      <c r="X16" s="75"/>
      <c r="Y16" s="449" t="str">
        <f>IF(入力シート!L13="","",入力シート!L13)</f>
        <v/>
      </c>
      <c r="Z16" s="449"/>
      <c r="AA16" s="449"/>
      <c r="AB16" s="449"/>
      <c r="AC16" s="85"/>
    </row>
    <row r="17" spans="1:29" ht="15" customHeight="1">
      <c r="A17" s="459"/>
      <c r="B17" s="461"/>
      <c r="C17" s="461"/>
      <c r="D17" s="461"/>
      <c r="E17" s="461"/>
      <c r="F17" s="461"/>
      <c r="G17" s="463"/>
      <c r="H17" s="79"/>
      <c r="I17" s="457"/>
      <c r="J17" s="457"/>
      <c r="K17" s="80"/>
      <c r="L17" s="455" t="str">
        <f>IF(入力シート!L12="","",入力シート!L12)</f>
        <v/>
      </c>
      <c r="M17" s="455"/>
      <c r="N17" s="455"/>
      <c r="O17" s="455"/>
      <c r="P17" s="455"/>
      <c r="Q17" s="455"/>
      <c r="R17" s="455"/>
      <c r="S17" s="87"/>
      <c r="T17" s="80"/>
      <c r="U17" s="457"/>
      <c r="V17" s="457"/>
      <c r="W17" s="457"/>
      <c r="X17" s="80"/>
      <c r="Y17" s="455"/>
      <c r="Z17" s="455"/>
      <c r="AA17" s="455"/>
      <c r="AB17" s="455"/>
      <c r="AC17" s="87"/>
    </row>
    <row r="18" spans="1:29" ht="30" customHeight="1">
      <c r="A18" s="460"/>
      <c r="B18" s="457"/>
      <c r="C18" s="457"/>
      <c r="D18" s="457"/>
      <c r="E18" s="457"/>
      <c r="F18" s="457"/>
      <c r="G18" s="464"/>
      <c r="H18" s="1"/>
      <c r="I18" s="445" t="s">
        <v>37</v>
      </c>
      <c r="J18" s="445"/>
      <c r="K18" s="81"/>
      <c r="L18" s="456" t="str">
        <f>IF(入力シート!L14="","",入力シート!L14)</f>
        <v/>
      </c>
      <c r="M18" s="456"/>
      <c r="N18" s="456"/>
      <c r="O18" s="456"/>
      <c r="P18" s="456"/>
      <c r="Q18" s="456"/>
      <c r="R18" s="456"/>
      <c r="S18" s="82"/>
      <c r="T18" s="81"/>
      <c r="U18" s="445" t="s">
        <v>40</v>
      </c>
      <c r="V18" s="445"/>
      <c r="W18" s="445"/>
      <c r="X18" s="81"/>
      <c r="Y18" s="452" t="str">
        <f>IF(入力シート!L15="","",入力シート!L15)</f>
        <v/>
      </c>
      <c r="Z18" s="452"/>
      <c r="AA18" s="73"/>
      <c r="AB18" s="81"/>
      <c r="AC18" s="82"/>
    </row>
    <row r="19" spans="1:29" ht="24.95" customHeight="1">
      <c r="A19" s="77"/>
      <c r="B19" s="447" t="s">
        <v>9</v>
      </c>
      <c r="C19" s="447"/>
      <c r="D19" s="447"/>
      <c r="E19" s="447"/>
      <c r="F19" s="447"/>
      <c r="G19" s="85"/>
      <c r="H19" s="77"/>
      <c r="I19" s="75" t="s">
        <v>35</v>
      </c>
      <c r="J19" s="448" t="str">
        <f>IF(入力シート!D20="","",DBCS(TEXT(入力シート!D20,"#,##0")))</f>
        <v>０</v>
      </c>
      <c r="K19" s="448"/>
      <c r="L19" s="448"/>
      <c r="M19" s="448"/>
      <c r="N19" s="96" t="s">
        <v>38</v>
      </c>
      <c r="O19" s="96"/>
      <c r="P19" s="96"/>
      <c r="Q19" s="449"/>
      <c r="R19" s="449"/>
      <c r="S19" s="449"/>
      <c r="T19" s="449"/>
      <c r="U19" s="449"/>
      <c r="V19" s="449"/>
      <c r="W19" s="449"/>
      <c r="X19" s="449"/>
      <c r="Y19" s="449"/>
      <c r="Z19" s="449"/>
      <c r="AA19" s="449"/>
      <c r="AB19" s="449"/>
      <c r="AC19" s="85"/>
    </row>
    <row r="20" spans="1:29" ht="24.95" customHeight="1">
      <c r="A20" s="78"/>
      <c r="B20" s="84"/>
      <c r="C20" s="84"/>
      <c r="D20" s="84"/>
      <c r="E20" s="84"/>
      <c r="F20" s="84"/>
      <c r="G20" s="86"/>
      <c r="H20" s="78"/>
      <c r="I20" s="90"/>
      <c r="J20" s="97" t="s">
        <v>211</v>
      </c>
      <c r="K20" s="97"/>
      <c r="L20" s="450" t="s">
        <v>212</v>
      </c>
      <c r="M20" s="450"/>
      <c r="N20" s="450"/>
      <c r="O20" s="450"/>
      <c r="P20" s="450"/>
      <c r="Q20" s="450"/>
      <c r="R20" s="98"/>
      <c r="S20" s="98"/>
      <c r="T20" s="98"/>
      <c r="U20" s="440" t="str">
        <f>IF(入力シート!D17="","",DBCS(TEXT(入力シート!D17,"#,##0")))</f>
        <v/>
      </c>
      <c r="V20" s="440"/>
      <c r="W20" s="440"/>
      <c r="X20" s="440"/>
      <c r="Y20" s="440"/>
      <c r="Z20" s="99" t="s">
        <v>38</v>
      </c>
      <c r="AA20" s="98"/>
      <c r="AB20" s="90"/>
      <c r="AC20" s="86"/>
    </row>
    <row r="21" spans="1:29" ht="24.95" customHeight="1">
      <c r="A21" s="78"/>
      <c r="B21" s="84"/>
      <c r="C21" s="84"/>
      <c r="D21" s="84"/>
      <c r="E21" s="84"/>
      <c r="F21" s="84"/>
      <c r="G21" s="86"/>
      <c r="H21" s="78"/>
      <c r="I21" s="90"/>
      <c r="J21" s="97"/>
      <c r="K21" s="97"/>
      <c r="L21" s="450" t="s">
        <v>213</v>
      </c>
      <c r="M21" s="450"/>
      <c r="N21" s="450"/>
      <c r="O21" s="450"/>
      <c r="P21" s="450"/>
      <c r="Q21" s="450"/>
      <c r="R21" s="98"/>
      <c r="S21" s="98"/>
      <c r="T21" s="98"/>
      <c r="U21" s="440" t="str">
        <f>IF(入力シート!D18="","",DBCS(TEXT(入力シート!D18,"#,##0")))</f>
        <v/>
      </c>
      <c r="V21" s="440"/>
      <c r="W21" s="440"/>
      <c r="X21" s="440"/>
      <c r="Y21" s="440"/>
      <c r="Z21" s="99" t="s">
        <v>38</v>
      </c>
      <c r="AA21" s="98"/>
      <c r="AB21" s="90"/>
      <c r="AC21" s="86"/>
    </row>
    <row r="22" spans="1:29" ht="24.95" customHeight="1">
      <c r="A22" s="79"/>
      <c r="B22" s="74"/>
      <c r="C22" s="74"/>
      <c r="D22" s="74"/>
      <c r="E22" s="74"/>
      <c r="F22" s="74"/>
      <c r="G22" s="87"/>
      <c r="H22" s="79"/>
      <c r="I22" s="80"/>
      <c r="J22" s="100"/>
      <c r="K22" s="100"/>
      <c r="L22" s="451" t="s">
        <v>214</v>
      </c>
      <c r="M22" s="451"/>
      <c r="N22" s="451"/>
      <c r="O22" s="451"/>
      <c r="P22" s="451"/>
      <c r="Q22" s="451"/>
      <c r="R22" s="101"/>
      <c r="S22" s="101"/>
      <c r="T22" s="101"/>
      <c r="U22" s="441" t="str">
        <f>IF(入力シート!D19="","",DBCS(TEXT(入力シート!D19,"#,##0")))</f>
        <v/>
      </c>
      <c r="V22" s="441"/>
      <c r="W22" s="441"/>
      <c r="X22" s="441"/>
      <c r="Y22" s="441"/>
      <c r="Z22" s="102" t="s">
        <v>38</v>
      </c>
      <c r="AA22" s="101"/>
      <c r="AB22" s="80"/>
      <c r="AC22" s="87"/>
    </row>
    <row r="23" spans="1:29" ht="30" customHeight="1">
      <c r="A23" s="1"/>
      <c r="B23" s="445" t="s">
        <v>215</v>
      </c>
      <c r="C23" s="445"/>
      <c r="D23" s="445"/>
      <c r="E23" s="445"/>
      <c r="F23" s="445"/>
      <c r="G23" s="82"/>
      <c r="H23" s="1"/>
      <c r="I23" s="452" t="str">
        <f>IF(入力シート!L8="","",入力シート!L8)</f>
        <v/>
      </c>
      <c r="J23" s="452"/>
      <c r="K23" s="452"/>
      <c r="L23" s="452"/>
      <c r="M23" s="452"/>
      <c r="N23" s="81"/>
      <c r="O23" s="81"/>
      <c r="P23" s="81"/>
      <c r="Q23" s="453" t="str">
        <f>"（　"&amp;IF(入力シート!L9="本人","①","１")&amp;" 本　人　"&amp;IF(入力シート!L9="共有","②","２")&amp;" 共　有　"&amp;IF(入力シート!L9="その他","③","３")&amp;" その他　）"</f>
        <v>（　１ 本　人　２ 共　有　３ その他　）</v>
      </c>
      <c r="R23" s="453"/>
      <c r="S23" s="453"/>
      <c r="T23" s="453"/>
      <c r="U23" s="453"/>
      <c r="V23" s="453"/>
      <c r="W23" s="453"/>
      <c r="X23" s="453"/>
      <c r="Y23" s="453"/>
      <c r="Z23" s="453"/>
      <c r="AA23" s="453"/>
      <c r="AB23" s="453"/>
      <c r="AC23" s="454"/>
    </row>
    <row r="24" spans="1:29" ht="30" customHeight="1">
      <c r="A24" s="1"/>
      <c r="B24" s="445" t="s">
        <v>10</v>
      </c>
      <c r="C24" s="445"/>
      <c r="D24" s="445"/>
      <c r="E24" s="445"/>
      <c r="F24" s="445"/>
      <c r="G24" s="82"/>
      <c r="H24" s="1"/>
      <c r="I24" s="453" t="str">
        <f>IF(入力シート!L10="専用住宅","①","１")&amp;"　専用住宅　　"&amp;IF(入力シート!L10="併用住宅","②","２")&amp;"　併用住宅　　"&amp;IF(入力シート!L10="その他","③","３")&amp;"　その他"</f>
        <v>１　専用住宅　　２　併用住宅　　３　その他</v>
      </c>
      <c r="J24" s="453"/>
      <c r="K24" s="453"/>
      <c r="L24" s="453"/>
      <c r="M24" s="453"/>
      <c r="N24" s="453"/>
      <c r="O24" s="453"/>
      <c r="P24" s="453"/>
      <c r="Q24" s="453"/>
      <c r="R24" s="453"/>
      <c r="S24" s="453"/>
      <c r="T24" s="453"/>
      <c r="U24" s="453"/>
      <c r="V24" s="453"/>
      <c r="W24" s="453"/>
      <c r="X24" s="453"/>
      <c r="Y24" s="453"/>
      <c r="Z24" s="453"/>
      <c r="AA24" s="453"/>
      <c r="AB24" s="453"/>
      <c r="AC24" s="82"/>
    </row>
    <row r="25" spans="1:29" ht="30" customHeight="1">
      <c r="A25" s="1"/>
      <c r="B25" s="443" t="s">
        <v>216</v>
      </c>
      <c r="C25" s="443"/>
      <c r="D25" s="443"/>
      <c r="E25" s="443"/>
      <c r="F25" s="443"/>
      <c r="G25" s="104"/>
      <c r="H25" s="105"/>
      <c r="I25" s="444" t="str">
        <f>IF(入力シート!L27="新築","①","１")&amp;"　新築　　　　"&amp;IF(入力シート!L27="建替","②","２")&amp;"　建替　　　　"&amp;IF(入力シート!L27="改築","③","３")&amp;"　改築"</f>
        <v>１　新築　　　　２　建替　　　　３　改築</v>
      </c>
      <c r="J25" s="444"/>
      <c r="K25" s="444"/>
      <c r="L25" s="444"/>
      <c r="M25" s="444"/>
      <c r="N25" s="444"/>
      <c r="O25" s="444"/>
      <c r="P25" s="444"/>
      <c r="Q25" s="444"/>
      <c r="R25" s="444"/>
      <c r="S25" s="444"/>
      <c r="T25" s="444"/>
      <c r="U25" s="444"/>
      <c r="V25" s="444"/>
      <c r="W25" s="444"/>
      <c r="X25" s="444"/>
      <c r="Y25" s="444"/>
      <c r="Z25" s="444"/>
      <c r="AA25" s="444"/>
      <c r="AB25" s="444"/>
      <c r="AC25" s="82"/>
    </row>
    <row r="26" spans="1:29" ht="30" customHeight="1">
      <c r="A26" s="1"/>
      <c r="B26" s="443" t="s">
        <v>217</v>
      </c>
      <c r="C26" s="443"/>
      <c r="D26" s="443"/>
      <c r="E26" s="443"/>
      <c r="F26" s="443"/>
      <c r="G26" s="104"/>
      <c r="H26" s="105"/>
      <c r="I26" s="444" t="str">
        <f>IF(AND(入力シート!L18&lt;&gt;"",入力シート!L31="単独処理浄化槽"),"①","１")&amp;"　単独処理浄化槽　　"&amp;IF(AND(入力シート!L18&lt;&gt;"",入力シート!L31="汲み取り便槽"),"②","２")&amp;"　汲み取り便槽"</f>
        <v>１　単独処理浄化槽　　２　汲み取り便槽</v>
      </c>
      <c r="J26" s="444"/>
      <c r="K26" s="444"/>
      <c r="L26" s="444"/>
      <c r="M26" s="444"/>
      <c r="N26" s="444"/>
      <c r="O26" s="444"/>
      <c r="P26" s="444"/>
      <c r="Q26" s="444"/>
      <c r="R26" s="444"/>
      <c r="S26" s="444"/>
      <c r="T26" s="444"/>
      <c r="U26" s="444"/>
      <c r="V26" s="444"/>
      <c r="W26" s="444"/>
      <c r="X26" s="444"/>
      <c r="Y26" s="444"/>
      <c r="Z26" s="444"/>
      <c r="AA26" s="444"/>
      <c r="AB26" s="444"/>
      <c r="AC26" s="82"/>
    </row>
    <row r="27" spans="1:29" ht="30" customHeight="1">
      <c r="A27" s="1"/>
      <c r="B27" s="445" t="s">
        <v>11</v>
      </c>
      <c r="C27" s="445"/>
      <c r="D27" s="445"/>
      <c r="E27" s="445"/>
      <c r="F27" s="445"/>
      <c r="G27" s="82"/>
      <c r="H27" s="1"/>
      <c r="I27" s="446" t="str">
        <f>入力シート!D24</f>
        <v>　　　　年　　月　　日</v>
      </c>
      <c r="J27" s="446"/>
      <c r="K27" s="446"/>
      <c r="L27" s="446"/>
      <c r="M27" s="446"/>
      <c r="N27" s="446"/>
      <c r="O27" s="81"/>
      <c r="P27" s="1"/>
      <c r="Q27" s="445" t="s">
        <v>12</v>
      </c>
      <c r="R27" s="445"/>
      <c r="S27" s="445"/>
      <c r="T27" s="445"/>
      <c r="U27" s="445"/>
      <c r="V27" s="82"/>
      <c r="W27" s="446" t="str">
        <f>入力シート!D25</f>
        <v>　　　　年　　月　　日</v>
      </c>
      <c r="X27" s="446"/>
      <c r="Y27" s="446"/>
      <c r="Z27" s="446"/>
      <c r="AA27" s="446"/>
      <c r="AB27" s="446"/>
      <c r="AC27" s="82"/>
    </row>
    <row r="28" spans="1:29" ht="9.9499999999999993" customHeight="1">
      <c r="A28" s="90"/>
      <c r="B28" s="84"/>
      <c r="C28" s="84"/>
      <c r="D28" s="84"/>
      <c r="E28" s="84"/>
      <c r="F28" s="84"/>
      <c r="G28" s="90"/>
      <c r="H28" s="90"/>
      <c r="I28" s="90"/>
      <c r="J28" s="90"/>
      <c r="K28" s="90"/>
      <c r="L28" s="90"/>
      <c r="M28" s="90"/>
      <c r="N28" s="90"/>
      <c r="O28" s="90"/>
      <c r="P28" s="90"/>
      <c r="Q28" s="90"/>
      <c r="R28" s="90"/>
      <c r="S28" s="90"/>
      <c r="T28" s="90"/>
      <c r="U28" s="90"/>
      <c r="V28" s="90"/>
      <c r="W28" s="90"/>
      <c r="X28" s="90"/>
      <c r="Y28" s="90"/>
      <c r="Z28" s="90"/>
      <c r="AA28" s="90"/>
      <c r="AB28" s="90"/>
      <c r="AC28" s="90"/>
    </row>
    <row r="29" spans="1:29" ht="15" customHeight="1">
      <c r="A29" s="442" t="s">
        <v>13</v>
      </c>
      <c r="B29" s="442"/>
      <c r="C29" s="442"/>
      <c r="D29" s="442"/>
      <c r="E29" s="76"/>
    </row>
    <row r="30" spans="1:29" ht="15" customHeight="1">
      <c r="B30" s="439" t="s">
        <v>14</v>
      </c>
      <c r="C30" s="439"/>
      <c r="D30" s="88" t="s">
        <v>26</v>
      </c>
    </row>
    <row r="31" spans="1:29" ht="15" customHeight="1">
      <c r="B31" s="439" t="s">
        <v>15</v>
      </c>
      <c r="C31" s="439"/>
      <c r="D31" s="88" t="s">
        <v>47</v>
      </c>
    </row>
    <row r="32" spans="1:29" ht="15" customHeight="1">
      <c r="B32" s="439" t="s">
        <v>16</v>
      </c>
      <c r="C32" s="439"/>
      <c r="D32" s="88" t="s">
        <v>27</v>
      </c>
    </row>
    <row r="33" spans="1:29" ht="15" customHeight="1">
      <c r="B33" s="439" t="s">
        <v>17</v>
      </c>
      <c r="C33" s="439"/>
      <c r="D33" s="88" t="s">
        <v>28</v>
      </c>
    </row>
    <row r="34" spans="1:29" ht="15" customHeight="1">
      <c r="B34" s="439" t="s">
        <v>18</v>
      </c>
      <c r="C34" s="439"/>
      <c r="D34" s="88" t="s">
        <v>29</v>
      </c>
    </row>
    <row r="35" spans="1:29" ht="15" customHeight="1">
      <c r="B35" s="439" t="s">
        <v>19</v>
      </c>
      <c r="C35" s="439"/>
      <c r="D35" s="88" t="s">
        <v>30</v>
      </c>
    </row>
    <row r="36" spans="1:29" ht="15" customHeight="1">
      <c r="B36" s="439" t="s">
        <v>20</v>
      </c>
      <c r="C36" s="439"/>
      <c r="D36" s="88" t="s">
        <v>296</v>
      </c>
    </row>
    <row r="37" spans="1:29" ht="15" customHeight="1">
      <c r="B37" s="439" t="s">
        <v>21</v>
      </c>
      <c r="C37" s="439"/>
      <c r="D37" s="88" t="s">
        <v>31</v>
      </c>
    </row>
    <row r="38" spans="1:29" ht="15" customHeight="1">
      <c r="B38" s="439" t="s">
        <v>22</v>
      </c>
      <c r="C38" s="439"/>
      <c r="D38" s="88" t="s">
        <v>32</v>
      </c>
    </row>
    <row r="39" spans="1:29" ht="15" customHeight="1">
      <c r="B39" s="439" t="s">
        <v>23</v>
      </c>
      <c r="C39" s="439"/>
      <c r="D39" s="88" t="s">
        <v>33</v>
      </c>
    </row>
    <row r="40" spans="1:29" ht="15" customHeight="1">
      <c r="B40" s="439" t="s">
        <v>24</v>
      </c>
      <c r="C40" s="439"/>
      <c r="D40" s="117" t="s">
        <v>218</v>
      </c>
    </row>
    <row r="41" spans="1:29" ht="15" customHeight="1">
      <c r="B41" s="439" t="s">
        <v>25</v>
      </c>
      <c r="C41" s="439"/>
      <c r="D41" s="88" t="s">
        <v>34</v>
      </c>
    </row>
    <row r="42" spans="1:29" ht="20.100000000000001" customHeight="1"/>
    <row r="43" spans="1:29" ht="20.100000000000001" customHeight="1">
      <c r="A43" s="83"/>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row>
    <row r="44" spans="1:29" ht="20.100000000000001" customHeight="1"/>
    <row r="45" spans="1:29" ht="20.100000000000001" customHeight="1"/>
    <row r="46" spans="1:29" ht="20.100000000000001" customHeight="1"/>
    <row r="47" spans="1:29" ht="20.100000000000001" customHeight="1"/>
    <row r="48" spans="1:29"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sheetData>
  <mergeCells count="59">
    <mergeCell ref="B3:AC3"/>
    <mergeCell ref="X5:AC5"/>
    <mergeCell ref="F7:J7"/>
    <mergeCell ref="N9:Q9"/>
    <mergeCell ref="R9:S9"/>
    <mergeCell ref="U9:AC9"/>
    <mergeCell ref="R10:S10"/>
    <mergeCell ref="U10:Z10"/>
    <mergeCell ref="AB10:AC10"/>
    <mergeCell ref="B12:AB12"/>
    <mergeCell ref="B15:F15"/>
    <mergeCell ref="I15:AB15"/>
    <mergeCell ref="A16:A18"/>
    <mergeCell ref="B16:F18"/>
    <mergeCell ref="G16:G18"/>
    <mergeCell ref="I16:J17"/>
    <mergeCell ref="L16:R16"/>
    <mergeCell ref="Y16:AB17"/>
    <mergeCell ref="L17:R17"/>
    <mergeCell ref="I18:J18"/>
    <mergeCell ref="L18:R18"/>
    <mergeCell ref="U18:W18"/>
    <mergeCell ref="Y18:Z18"/>
    <mergeCell ref="U16:W17"/>
    <mergeCell ref="B25:F25"/>
    <mergeCell ref="I25:AB25"/>
    <mergeCell ref="B19:F19"/>
    <mergeCell ref="J19:M19"/>
    <mergeCell ref="Q19:AB19"/>
    <mergeCell ref="L20:Q20"/>
    <mergeCell ref="L21:Q21"/>
    <mergeCell ref="L22:Q22"/>
    <mergeCell ref="B23:F23"/>
    <mergeCell ref="I23:M23"/>
    <mergeCell ref="Q23:AC23"/>
    <mergeCell ref="B24:F24"/>
    <mergeCell ref="I24:AB24"/>
    <mergeCell ref="B26:F26"/>
    <mergeCell ref="I26:AB26"/>
    <mergeCell ref="B27:F27"/>
    <mergeCell ref="I27:N27"/>
    <mergeCell ref="Q27:U27"/>
    <mergeCell ref="W27:AB27"/>
    <mergeCell ref="B41:C41"/>
    <mergeCell ref="U20:Y20"/>
    <mergeCell ref="U21:Y21"/>
    <mergeCell ref="U22:Y22"/>
    <mergeCell ref="B35:C35"/>
    <mergeCell ref="B36:C36"/>
    <mergeCell ref="B37:C37"/>
    <mergeCell ref="B38:C38"/>
    <mergeCell ref="B39:C39"/>
    <mergeCell ref="B40:C40"/>
    <mergeCell ref="A29:D29"/>
    <mergeCell ref="B30:C30"/>
    <mergeCell ref="B31:C31"/>
    <mergeCell ref="B32:C32"/>
    <mergeCell ref="B33:C33"/>
    <mergeCell ref="B34:C34"/>
  </mergeCells>
  <phoneticPr fontId="2"/>
  <pageMargins left="0.78740157480314965" right="0.78740157480314965" top="0.78740157480314965" bottom="0.3937007874015748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Z130"/>
  <sheetViews>
    <sheetView view="pageBreakPreview" zoomScaleNormal="100" zoomScaleSheetLayoutView="100" workbookViewId="0">
      <selection activeCell="AA15" sqref="AA15"/>
    </sheetView>
  </sheetViews>
  <sheetFormatPr defaultRowHeight="13.5"/>
  <cols>
    <col min="1" max="3" width="3.625" style="19" customWidth="1"/>
    <col min="4" max="4" width="2.625" style="19" customWidth="1"/>
    <col min="5" max="5" width="1.625" style="19" customWidth="1"/>
    <col min="6" max="7" width="3.625" style="19" customWidth="1"/>
    <col min="8" max="8" width="2.625" style="19" customWidth="1"/>
    <col min="9" max="10" width="3.625" style="19" customWidth="1"/>
    <col min="11" max="11" width="2.625" style="19" customWidth="1"/>
    <col min="12" max="12" width="1.625" style="19" customWidth="1"/>
    <col min="13" max="13" width="3.625" style="19" customWidth="1"/>
    <col min="14" max="14" width="7.375" style="19" customWidth="1"/>
    <col min="15" max="15" width="1.625" style="19" customWidth="1"/>
    <col min="16" max="25" width="3.625" style="19" customWidth="1"/>
    <col min="26" max="16384" width="9" style="19"/>
  </cols>
  <sheetData>
    <row r="1" spans="1:25" ht="39.950000000000003" customHeight="1"/>
    <row r="2" spans="1:25" ht="39.950000000000003" customHeight="1">
      <c r="A2" s="472" t="s">
        <v>125</v>
      </c>
      <c r="B2" s="472"/>
      <c r="C2" s="472"/>
      <c r="D2" s="472"/>
      <c r="E2" s="472"/>
      <c r="F2" s="472"/>
      <c r="G2" s="472"/>
      <c r="H2" s="472"/>
      <c r="I2" s="472"/>
      <c r="J2" s="472"/>
      <c r="K2" s="472"/>
      <c r="L2" s="472"/>
      <c r="M2" s="472"/>
      <c r="N2" s="472"/>
      <c r="O2" s="472"/>
      <c r="P2" s="472"/>
      <c r="Q2" s="472"/>
      <c r="R2" s="472"/>
      <c r="S2" s="472"/>
      <c r="T2" s="472"/>
      <c r="U2" s="472"/>
      <c r="V2" s="472"/>
      <c r="W2" s="472"/>
      <c r="X2" s="472"/>
      <c r="Y2" s="472"/>
    </row>
    <row r="3" spans="1:25" ht="39.950000000000003" customHeight="1">
      <c r="A3" s="472"/>
      <c r="B3" s="472"/>
      <c r="C3" s="472"/>
      <c r="D3" s="472"/>
      <c r="E3" s="472"/>
      <c r="F3" s="472"/>
      <c r="G3" s="472"/>
      <c r="H3" s="472"/>
      <c r="I3" s="472"/>
      <c r="J3" s="472"/>
      <c r="K3" s="472"/>
      <c r="L3" s="472"/>
      <c r="M3" s="472"/>
      <c r="N3" s="472"/>
      <c r="O3" s="472"/>
      <c r="P3" s="472"/>
      <c r="Q3" s="472"/>
      <c r="R3" s="472"/>
      <c r="S3" s="472"/>
      <c r="T3" s="472"/>
      <c r="U3" s="472"/>
      <c r="V3" s="472"/>
      <c r="W3" s="472"/>
      <c r="X3" s="472"/>
      <c r="Y3" s="472"/>
    </row>
    <row r="4" spans="1:25" s="23" customFormat="1" ht="39.950000000000003" customHeight="1"/>
    <row r="5" spans="1:25" s="23" customFormat="1" ht="39.950000000000003" customHeight="1"/>
    <row r="6" spans="1:25" s="23" customFormat="1" ht="39.950000000000003" customHeight="1">
      <c r="A6" s="473" t="str">
        <f>"　"&amp;入力シート!L3&amp;DBCS(入力シート!L4)&amp;"年度東北町浄化槽設置整備事業費補助金を受けて浄化槽を"</f>
        <v>　年度東北町浄化槽設置整備事業費補助金を受けて浄化槽を</v>
      </c>
      <c r="B6" s="473"/>
      <c r="C6" s="473"/>
      <c r="D6" s="473"/>
      <c r="E6" s="473"/>
      <c r="F6" s="473"/>
      <c r="G6" s="473"/>
      <c r="H6" s="473"/>
      <c r="I6" s="473"/>
      <c r="J6" s="473"/>
      <c r="K6" s="473"/>
      <c r="L6" s="473"/>
      <c r="M6" s="473"/>
      <c r="N6" s="473"/>
      <c r="O6" s="473"/>
      <c r="P6" s="473"/>
      <c r="Q6" s="473"/>
      <c r="R6" s="473"/>
      <c r="S6" s="473"/>
      <c r="T6" s="473"/>
      <c r="U6" s="473"/>
      <c r="V6" s="473"/>
      <c r="W6" s="473"/>
      <c r="X6" s="473"/>
      <c r="Y6" s="473"/>
    </row>
    <row r="7" spans="1:25" s="23" customFormat="1" ht="39.950000000000003" customHeight="1">
      <c r="A7" s="473" t="s">
        <v>126</v>
      </c>
      <c r="B7" s="473"/>
      <c r="C7" s="473"/>
      <c r="D7" s="473"/>
      <c r="E7" s="473"/>
      <c r="F7" s="473"/>
      <c r="G7" s="473"/>
      <c r="H7" s="473"/>
      <c r="I7" s="473"/>
      <c r="J7" s="473"/>
      <c r="K7" s="473"/>
      <c r="L7" s="473"/>
      <c r="M7" s="473"/>
      <c r="N7" s="473"/>
      <c r="O7" s="473"/>
      <c r="P7" s="473"/>
      <c r="Q7" s="473"/>
      <c r="R7" s="473"/>
      <c r="S7" s="473"/>
      <c r="T7" s="473"/>
      <c r="U7" s="473"/>
      <c r="V7" s="473"/>
      <c r="W7" s="473"/>
      <c r="X7" s="473"/>
      <c r="Y7" s="473"/>
    </row>
    <row r="8" spans="1:25" s="23" customFormat="1" ht="39.950000000000003" customHeight="1">
      <c r="A8" s="473" t="s">
        <v>127</v>
      </c>
      <c r="B8" s="473"/>
      <c r="C8" s="473"/>
      <c r="D8" s="473"/>
      <c r="E8" s="473"/>
      <c r="F8" s="473"/>
      <c r="G8" s="473"/>
      <c r="H8" s="473"/>
      <c r="I8" s="473"/>
      <c r="J8" s="473"/>
      <c r="K8" s="473"/>
      <c r="L8" s="473"/>
      <c r="M8" s="473"/>
      <c r="N8" s="473"/>
      <c r="O8" s="473"/>
      <c r="P8" s="473"/>
      <c r="Q8" s="473"/>
      <c r="R8" s="473"/>
      <c r="S8" s="473"/>
      <c r="T8" s="473"/>
      <c r="U8" s="473"/>
      <c r="V8" s="473"/>
      <c r="W8" s="473"/>
      <c r="X8" s="473"/>
      <c r="Y8" s="473"/>
    </row>
    <row r="9" spans="1:25" s="23" customFormat="1" ht="39.950000000000003" customHeight="1">
      <c r="A9" s="471" t="s">
        <v>128</v>
      </c>
      <c r="B9" s="471"/>
      <c r="C9" s="471"/>
      <c r="D9" s="471"/>
      <c r="E9" s="471"/>
      <c r="F9" s="471"/>
      <c r="G9" s="471"/>
      <c r="H9" s="471"/>
      <c r="I9" s="471"/>
      <c r="J9" s="471"/>
      <c r="K9" s="471"/>
      <c r="L9" s="471"/>
      <c r="M9" s="471"/>
      <c r="N9" s="471"/>
      <c r="O9" s="471"/>
      <c r="P9" s="471"/>
      <c r="Q9" s="471"/>
      <c r="R9" s="471"/>
      <c r="S9" s="471"/>
      <c r="T9" s="471"/>
      <c r="U9" s="471"/>
      <c r="V9" s="471"/>
      <c r="W9" s="471"/>
      <c r="X9" s="471"/>
      <c r="Y9" s="471"/>
    </row>
    <row r="10" spans="1:25" s="23" customFormat="1" ht="39.950000000000003" customHeight="1"/>
    <row r="11" spans="1:25" s="23" customFormat="1" ht="39.950000000000003" customHeight="1"/>
    <row r="12" spans="1:25" s="23" customFormat="1" ht="39.950000000000003" customHeight="1">
      <c r="P12" s="471" t="str">
        <f>入力シート!D26</f>
        <v>　　　　年　　月　　日</v>
      </c>
      <c r="Q12" s="471"/>
      <c r="R12" s="471"/>
      <c r="S12" s="471"/>
      <c r="T12" s="471"/>
      <c r="U12" s="471"/>
      <c r="V12" s="471"/>
      <c r="W12" s="471"/>
      <c r="X12" s="471"/>
      <c r="Y12" s="471"/>
    </row>
    <row r="13" spans="1:25" s="23" customFormat="1" ht="39.950000000000003" customHeight="1"/>
    <row r="14" spans="1:25" s="23" customFormat="1" ht="39.950000000000003" customHeight="1"/>
    <row r="15" spans="1:25" s="23" customFormat="1" ht="9.9499999999999993" customHeight="1"/>
    <row r="16" spans="1:25" s="30" customFormat="1" ht="20.100000000000001" customHeight="1">
      <c r="I16" s="473" t="s">
        <v>2</v>
      </c>
      <c r="J16" s="473"/>
      <c r="K16" s="473"/>
      <c r="L16" s="473"/>
      <c r="N16" s="26" t="s">
        <v>3</v>
      </c>
      <c r="O16" s="26"/>
      <c r="P16" s="475" t="str">
        <f>IF(入力シート!L7="","",入力シート!L7)</f>
        <v/>
      </c>
      <c r="Q16" s="475"/>
      <c r="R16" s="475"/>
      <c r="S16" s="475"/>
      <c r="T16" s="475"/>
      <c r="U16" s="475"/>
      <c r="V16" s="475"/>
      <c r="W16" s="475"/>
      <c r="X16" s="475"/>
      <c r="Y16" s="475"/>
    </row>
    <row r="17" spans="1:26" s="23" customFormat="1" ht="20.100000000000001" customHeight="1">
      <c r="N17" s="24"/>
      <c r="O17" s="24"/>
      <c r="P17" s="25"/>
      <c r="Q17" s="25"/>
      <c r="R17" s="25"/>
      <c r="S17" s="25"/>
      <c r="T17" s="25"/>
      <c r="U17" s="25"/>
      <c r="V17" s="25"/>
      <c r="W17" s="25"/>
      <c r="X17" s="25"/>
      <c r="Y17" s="25"/>
    </row>
    <row r="18" spans="1:26" s="23" customFormat="1" ht="20.100000000000001" customHeight="1">
      <c r="N18" s="26" t="s">
        <v>4</v>
      </c>
      <c r="O18" s="26"/>
      <c r="P18" s="474" t="str">
        <f>IF(入力シート!L6="","",入力シート!L6)</f>
        <v/>
      </c>
      <c r="Q18" s="474"/>
      <c r="R18" s="474"/>
      <c r="S18" s="474"/>
      <c r="T18" s="474"/>
      <c r="U18" s="474"/>
      <c r="V18" s="474"/>
      <c r="W18" s="474"/>
      <c r="X18" s="474"/>
      <c r="Y18" s="29"/>
      <c r="Z18" s="27"/>
    </row>
    <row r="19" spans="1:26" s="23" customFormat="1" ht="9.9499999999999993" customHeight="1">
      <c r="Z19" s="28"/>
    </row>
    <row r="20" spans="1:26" s="23" customFormat="1" ht="39.950000000000003" customHeight="1"/>
    <row r="21" spans="1:26" s="23" customFormat="1" ht="39.950000000000003" customHeight="1">
      <c r="A21" s="473" t="s">
        <v>42</v>
      </c>
      <c r="B21" s="473"/>
      <c r="C21" s="473"/>
      <c r="D21" s="473"/>
      <c r="F21" s="473" t="str">
        <f>IF(入力シート!L5="","",入力シート!L5)</f>
        <v/>
      </c>
      <c r="G21" s="473"/>
      <c r="H21" s="473"/>
      <c r="I21" s="473"/>
      <c r="J21" s="473"/>
      <c r="K21" s="473"/>
      <c r="M21" s="23" t="s">
        <v>129</v>
      </c>
    </row>
    <row r="22" spans="1:26" s="23" customFormat="1" ht="39.950000000000003" customHeight="1"/>
    <row r="23" spans="1:26" s="23" customFormat="1" ht="39.950000000000003" customHeight="1"/>
    <row r="24" spans="1:26" s="23" customFormat="1" ht="39.950000000000003" customHeight="1"/>
    <row r="25" spans="1:26" s="23" customFormat="1" ht="39.950000000000003" customHeight="1"/>
    <row r="26" spans="1:26" s="23" customFormat="1" ht="39.950000000000003" customHeight="1"/>
    <row r="27" spans="1:26" s="23" customFormat="1" ht="39.950000000000003" customHeight="1"/>
    <row r="28" spans="1:26" s="23" customFormat="1" ht="39.950000000000003" customHeight="1"/>
    <row r="29" spans="1:26" s="23" customFormat="1" ht="39.950000000000003" customHeight="1"/>
    <row r="30" spans="1:26" s="23" customFormat="1" ht="39.950000000000003" customHeight="1"/>
    <row r="31" spans="1:26" s="23" customFormat="1" ht="39.950000000000003" customHeight="1"/>
    <row r="32" spans="1:26" s="23" customFormat="1" ht="39.950000000000003" customHeight="1"/>
    <row r="33" s="23" customFormat="1" ht="39.950000000000003" customHeight="1"/>
    <row r="34" s="23" customFormat="1" ht="39.950000000000003" customHeight="1"/>
    <row r="35" s="23" customFormat="1" ht="39.950000000000003" customHeight="1"/>
    <row r="36" s="23" customFormat="1" ht="39.950000000000003" customHeight="1"/>
    <row r="37" s="23" customFormat="1" ht="39.950000000000003" customHeight="1"/>
    <row r="38" s="23" customFormat="1" ht="39.950000000000003" customHeight="1"/>
    <row r="39" s="23" customFormat="1" ht="39.950000000000003" customHeight="1"/>
    <row r="40" s="23" customFormat="1" ht="39.950000000000003" customHeight="1"/>
    <row r="41" s="23" customFormat="1" ht="39.950000000000003" customHeight="1"/>
    <row r="42" s="23" customFormat="1" ht="39.950000000000003" customHeight="1"/>
    <row r="43" s="23" customFormat="1" ht="39.950000000000003" customHeight="1"/>
    <row r="44" s="23" customFormat="1" ht="39.950000000000003" customHeight="1"/>
    <row r="45" s="23" customFormat="1" ht="39.950000000000003" customHeight="1"/>
    <row r="46" s="23" customFormat="1" ht="39.950000000000003" customHeight="1"/>
    <row r="47" s="23" customFormat="1" ht="39.950000000000003" customHeight="1"/>
    <row r="48" s="23" customFormat="1" ht="39.950000000000003" customHeight="1"/>
    <row r="49" s="23" customFormat="1" ht="39.950000000000003" customHeight="1"/>
    <row r="50" s="23" customFormat="1" ht="39.950000000000003" customHeight="1"/>
    <row r="51" s="23" customFormat="1" ht="39.950000000000003" customHeight="1"/>
    <row r="52" s="23" customFormat="1" ht="30" customHeight="1"/>
    <row r="53" s="23" customFormat="1" ht="30" customHeight="1"/>
    <row r="54" s="23" customFormat="1" ht="30" customHeight="1"/>
    <row r="55" s="23" customFormat="1" ht="24.95" customHeight="1"/>
    <row r="56" s="23" customFormat="1" ht="24.95" customHeight="1"/>
    <row r="57" s="23" customFormat="1" ht="24.95" customHeight="1"/>
    <row r="58" s="23" customFormat="1" ht="24.95" customHeight="1"/>
    <row r="59" s="23" customFormat="1" ht="24.95" customHeight="1"/>
    <row r="60" s="23" customFormat="1" ht="24.95" customHeight="1"/>
    <row r="61" s="23" customFormat="1" ht="24.95" customHeight="1"/>
    <row r="62" s="23" customFormat="1" ht="24.95" customHeight="1"/>
    <row r="63" s="23" customFormat="1" ht="24.95" customHeight="1"/>
    <row r="64" s="23" customFormat="1" ht="24.95" customHeight="1"/>
    <row r="65" s="23" customFormat="1" ht="24.95" customHeight="1"/>
    <row r="66" s="23" customFormat="1" ht="24.95" customHeight="1"/>
    <row r="67" s="23" customFormat="1" ht="24.95" customHeight="1"/>
    <row r="68" s="23" customFormat="1" ht="24.95" customHeight="1"/>
    <row r="69" s="23" customFormat="1" ht="24.95" customHeight="1"/>
    <row r="70" s="23" customFormat="1" ht="24.95" customHeight="1"/>
    <row r="71" ht="24.95" customHeight="1"/>
    <row r="72" ht="24.95" customHeight="1"/>
    <row r="73" ht="24.95" customHeight="1"/>
    <row r="74" ht="24.95" customHeight="1"/>
    <row r="75" ht="24.95" customHeight="1"/>
    <row r="76" ht="24.95" customHeight="1"/>
    <row r="77" ht="24.95" customHeight="1"/>
    <row r="78" ht="24.95" customHeight="1"/>
    <row r="79" ht="24.95" customHeight="1"/>
    <row r="80" ht="24.95" customHeight="1"/>
    <row r="81" ht="24.95" customHeight="1"/>
    <row r="82" ht="24.95" customHeight="1"/>
    <row r="83" ht="24.95" customHeight="1"/>
    <row r="84" ht="24.95" customHeight="1"/>
    <row r="85" ht="24.95" customHeight="1"/>
    <row r="86" ht="24.95" customHeight="1"/>
    <row r="87" ht="24.95" customHeight="1"/>
    <row r="88" ht="24.95" customHeight="1"/>
    <row r="89" ht="24.95" customHeight="1"/>
    <row r="90" ht="24.95" customHeight="1"/>
    <row r="91" ht="24.95" customHeight="1"/>
    <row r="92" ht="24.95" customHeight="1"/>
    <row r="93" ht="24.95" customHeight="1"/>
    <row r="94" ht="24.95" customHeight="1"/>
    <row r="95" ht="24.95" customHeight="1"/>
    <row r="96" ht="24.95" customHeight="1"/>
    <row r="97" ht="24.95"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95" customHeight="1"/>
    <row r="108" ht="24.95" customHeight="1"/>
    <row r="109" ht="24.95" customHeight="1"/>
    <row r="110" ht="24.95" customHeight="1"/>
    <row r="111" ht="24.95" customHeight="1"/>
    <row r="112" ht="24.95" customHeight="1"/>
    <row r="113" ht="24.95" customHeight="1"/>
    <row r="114" ht="24.95" customHeight="1"/>
    <row r="115" ht="24.95" customHeight="1"/>
    <row r="116" ht="24.95" customHeight="1"/>
    <row r="117" ht="24.95" customHeight="1"/>
    <row r="118" ht="24.95" customHeight="1"/>
    <row r="119" ht="24.95" customHeight="1"/>
    <row r="120" ht="24.95" customHeight="1"/>
    <row r="121" ht="24.95" customHeight="1"/>
    <row r="122" ht="24.95" customHeight="1"/>
    <row r="123" ht="24.95" customHeight="1"/>
    <row r="124" ht="24.95" customHeight="1"/>
    <row r="125" ht="24.95" customHeight="1"/>
    <row r="126" ht="24.95" customHeight="1"/>
    <row r="127" ht="24.95" customHeight="1"/>
    <row r="128" ht="24.95" customHeight="1"/>
    <row r="129" ht="24.95" customHeight="1"/>
    <row r="130" ht="24.95" customHeight="1"/>
  </sheetData>
  <mergeCells count="11">
    <mergeCell ref="I16:L16"/>
    <mergeCell ref="A21:D21"/>
    <mergeCell ref="F21:K21"/>
    <mergeCell ref="P18:X18"/>
    <mergeCell ref="P16:Y16"/>
    <mergeCell ref="P12:Y12"/>
    <mergeCell ref="A2:Y3"/>
    <mergeCell ref="A6:Y6"/>
    <mergeCell ref="A7:Y7"/>
    <mergeCell ref="A8:Y8"/>
    <mergeCell ref="A9:Y9"/>
  </mergeCells>
  <phoneticPr fontId="2"/>
  <printOptions horizontalCentered="1"/>
  <pageMargins left="0.78740157480314965" right="0.78740157480314965"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sheetPr>
  <dimension ref="A1:AL146"/>
  <sheetViews>
    <sheetView showGridLines="0" view="pageBreakPreview" zoomScaleNormal="100" zoomScaleSheetLayoutView="100" workbookViewId="0">
      <selection activeCell="AA36" sqref="AA36"/>
    </sheetView>
  </sheetViews>
  <sheetFormatPr defaultRowHeight="13.5"/>
  <cols>
    <col min="1" max="1" width="7.875" style="112" customWidth="1"/>
    <col min="2" max="2" width="4.125" style="113" customWidth="1"/>
    <col min="3" max="22" width="4.125" style="107" customWidth="1"/>
    <col min="23" max="37" width="4.125" style="118" customWidth="1"/>
    <col min="38" max="38" width="9" style="118"/>
    <col min="39" max="16384" width="9" style="107"/>
  </cols>
  <sheetData>
    <row r="1" spans="1:38" ht="26.25" customHeight="1">
      <c r="A1" s="483" t="s">
        <v>224</v>
      </c>
      <c r="B1" s="483"/>
      <c r="C1" s="483"/>
      <c r="D1" s="483"/>
      <c r="E1" s="483"/>
      <c r="F1" s="483"/>
      <c r="G1" s="483"/>
      <c r="H1" s="483"/>
      <c r="I1" s="483"/>
      <c r="J1" s="483"/>
      <c r="K1" s="483"/>
      <c r="L1" s="483"/>
      <c r="M1" s="483"/>
      <c r="N1" s="483"/>
      <c r="O1" s="483"/>
      <c r="P1" s="483"/>
      <c r="Q1" s="483"/>
      <c r="R1" s="483"/>
      <c r="S1" s="483"/>
      <c r="T1" s="483"/>
      <c r="U1" s="483"/>
    </row>
    <row r="2" spans="1:38" ht="25.5" customHeight="1">
      <c r="A2" s="107"/>
      <c r="B2" s="107"/>
      <c r="H2" s="484" t="s">
        <v>225</v>
      </c>
      <c r="I2" s="484"/>
      <c r="J2" s="108"/>
      <c r="K2" s="478" t="str">
        <f>IF(入力シート!L7="","",入力シート!L7)</f>
        <v/>
      </c>
      <c r="L2" s="478"/>
      <c r="M2" s="478"/>
      <c r="N2" s="478"/>
      <c r="O2" s="478"/>
      <c r="P2" s="478"/>
      <c r="Q2" s="478"/>
      <c r="R2" s="478"/>
      <c r="S2" s="478"/>
      <c r="T2" s="478"/>
      <c r="U2" s="478"/>
    </row>
    <row r="3" spans="1:38" ht="25.5" customHeight="1">
      <c r="A3" s="107"/>
      <c r="B3" s="107"/>
      <c r="H3" s="485" t="s">
        <v>226</v>
      </c>
      <c r="I3" s="485"/>
      <c r="J3" s="109"/>
      <c r="K3" s="479" t="str">
        <f>IF(入力シート!L6="","",入力シート!L6)</f>
        <v/>
      </c>
      <c r="L3" s="479"/>
      <c r="M3" s="479"/>
      <c r="N3" s="479"/>
      <c r="O3" s="479"/>
      <c r="P3" s="479"/>
      <c r="Q3" s="479"/>
      <c r="R3" s="479"/>
      <c r="S3" s="479"/>
      <c r="T3" s="479"/>
      <c r="U3" s="479"/>
    </row>
    <row r="4" spans="1:38" ht="25.5" customHeight="1">
      <c r="A4" s="107"/>
      <c r="B4" s="107"/>
      <c r="H4" s="110" t="s">
        <v>151</v>
      </c>
      <c r="I4" s="111"/>
      <c r="J4" s="109"/>
      <c r="K4" s="479" t="str">
        <f>IF(入力シート!L16="","",入力シート!L16)</f>
        <v/>
      </c>
      <c r="L4" s="479"/>
      <c r="M4" s="479"/>
      <c r="N4" s="479"/>
      <c r="O4" s="479"/>
      <c r="P4" s="479"/>
      <c r="Q4" s="479"/>
      <c r="R4" s="479"/>
      <c r="S4" s="479"/>
      <c r="T4" s="479"/>
      <c r="U4" s="479"/>
    </row>
    <row r="5" spans="1:38" ht="9.9499999999999993" customHeight="1"/>
    <row r="6" spans="1:38" ht="20.100000000000001" customHeight="1">
      <c r="A6" s="112" t="s">
        <v>227</v>
      </c>
      <c r="B6" s="112" t="s">
        <v>228</v>
      </c>
      <c r="C6" s="114"/>
    </row>
    <row r="7" spans="1:38" ht="20.100000000000001" customHeight="1">
      <c r="B7" s="114" t="s">
        <v>229</v>
      </c>
      <c r="C7" s="482" t="s">
        <v>230</v>
      </c>
      <c r="D7" s="482"/>
      <c r="E7" s="482"/>
      <c r="F7" s="482"/>
      <c r="G7" s="482"/>
      <c r="H7" s="482"/>
      <c r="I7" s="482"/>
      <c r="J7" s="482"/>
      <c r="K7" s="482"/>
      <c r="L7" s="482"/>
      <c r="M7" s="482"/>
      <c r="N7" s="482"/>
      <c r="O7" s="482"/>
      <c r="P7" s="482"/>
      <c r="Q7" s="482"/>
      <c r="W7" s="119" t="str">
        <f>IF(入力シート!$L$27="新築","○","")</f>
        <v/>
      </c>
    </row>
    <row r="8" spans="1:38" ht="20.100000000000001" customHeight="1">
      <c r="B8" s="114" t="s">
        <v>231</v>
      </c>
      <c r="C8" s="482" t="s">
        <v>232</v>
      </c>
      <c r="D8" s="482"/>
      <c r="E8" s="482"/>
      <c r="F8" s="482"/>
      <c r="G8" s="482"/>
      <c r="H8" s="482"/>
      <c r="I8" s="482"/>
      <c r="J8" s="482"/>
      <c r="K8" s="482"/>
      <c r="L8" s="482"/>
      <c r="M8" s="482"/>
      <c r="N8" s="482"/>
      <c r="O8" s="482"/>
      <c r="P8" s="482"/>
      <c r="Q8" s="482"/>
      <c r="W8" s="119" t="str">
        <f>IF(入力シート!$L$27="建替","○","")</f>
        <v/>
      </c>
    </row>
    <row r="9" spans="1:38" ht="20.100000000000001" customHeight="1">
      <c r="B9" s="114" t="s">
        <v>233</v>
      </c>
      <c r="C9" s="482" t="s">
        <v>319</v>
      </c>
      <c r="D9" s="482"/>
      <c r="E9" s="482"/>
      <c r="F9" s="482"/>
      <c r="G9" s="482"/>
      <c r="H9" s="482"/>
      <c r="I9" s="482"/>
      <c r="J9" s="482"/>
      <c r="K9" s="482"/>
      <c r="L9" s="482"/>
      <c r="M9" s="482"/>
      <c r="N9" s="482"/>
      <c r="O9" s="482"/>
      <c r="P9" s="482"/>
      <c r="Q9" s="482"/>
      <c r="W9" s="119" t="str">
        <f>IF(入力シート!$L$27="改築","○","")</f>
        <v/>
      </c>
    </row>
    <row r="10" spans="1:38" ht="9.9499999999999993" customHeight="1">
      <c r="C10" s="114"/>
    </row>
    <row r="11" spans="1:38" s="121" customFormat="1" ht="20.100000000000001" customHeight="1">
      <c r="A11" s="112" t="s">
        <v>234</v>
      </c>
      <c r="B11" s="112" t="s">
        <v>318</v>
      </c>
      <c r="C11" s="114"/>
      <c r="W11" s="118"/>
      <c r="X11" s="118"/>
      <c r="Y11" s="118"/>
      <c r="Z11" s="118"/>
      <c r="AA11" s="118"/>
      <c r="AB11" s="118"/>
      <c r="AC11" s="118"/>
      <c r="AD11" s="118"/>
      <c r="AE11" s="118"/>
      <c r="AF11" s="118"/>
      <c r="AG11" s="118"/>
      <c r="AH11" s="118"/>
      <c r="AI11" s="118"/>
      <c r="AJ11" s="118"/>
      <c r="AK11" s="118"/>
      <c r="AL11" s="118"/>
    </row>
    <row r="12" spans="1:38" s="121" customFormat="1" ht="20.100000000000001" customHeight="1">
      <c r="A12" s="112"/>
      <c r="B12" s="113" t="s">
        <v>321</v>
      </c>
      <c r="C12" s="114"/>
      <c r="W12" s="118"/>
      <c r="X12" s="118"/>
      <c r="Y12" s="118"/>
      <c r="Z12" s="118"/>
      <c r="AA12" s="118"/>
      <c r="AB12" s="118"/>
      <c r="AC12" s="118"/>
      <c r="AD12" s="118"/>
      <c r="AE12" s="118"/>
      <c r="AF12" s="118"/>
      <c r="AG12" s="118"/>
      <c r="AH12" s="118"/>
      <c r="AI12" s="118"/>
      <c r="AJ12" s="118"/>
      <c r="AK12" s="118"/>
      <c r="AL12" s="118"/>
    </row>
    <row r="13" spans="1:38" s="121" customFormat="1" ht="20.100000000000001" customHeight="1">
      <c r="A13" s="112"/>
      <c r="B13" s="114" t="s">
        <v>229</v>
      </c>
      <c r="C13" s="113" t="s">
        <v>327</v>
      </c>
      <c r="F13" s="114" t="s">
        <v>231</v>
      </c>
      <c r="G13" s="121" t="s">
        <v>328</v>
      </c>
      <c r="J13" s="114" t="s">
        <v>233</v>
      </c>
      <c r="K13" s="121" t="s">
        <v>333</v>
      </c>
      <c r="U13" s="118"/>
      <c r="V13" s="118"/>
      <c r="W13" s="119" t="str">
        <f>IF(入力シート!L28&lt;&gt;"","○","")</f>
        <v/>
      </c>
      <c r="X13" s="118"/>
      <c r="Y13" s="118"/>
      <c r="Z13" s="118"/>
      <c r="AA13" s="119" t="str">
        <f>IF(入力シート!L29&lt;&gt;"","○","")</f>
        <v/>
      </c>
      <c r="AB13" s="118"/>
      <c r="AC13" s="118"/>
      <c r="AD13" s="118"/>
      <c r="AE13" s="119" t="str">
        <f>IF(入力シート!L30&lt;&gt;"","○","")</f>
        <v/>
      </c>
      <c r="AF13" s="118"/>
      <c r="AG13" s="118"/>
      <c r="AH13" s="118"/>
      <c r="AI13" s="118"/>
      <c r="AJ13" s="118"/>
    </row>
    <row r="14" spans="1:38" s="121" customFormat="1" ht="20.100000000000001" customHeight="1">
      <c r="A14" s="112"/>
      <c r="B14" s="114" t="s">
        <v>238</v>
      </c>
      <c r="C14" s="121" t="s">
        <v>352</v>
      </c>
      <c r="L14" s="114"/>
      <c r="W14" s="119" t="str">
        <f>IF(AND(W13="",AA13="",AE13=""),"○","")</f>
        <v>○</v>
      </c>
      <c r="X14" s="118"/>
      <c r="Y14" s="118"/>
      <c r="Z14" s="118"/>
      <c r="AA14" s="118"/>
      <c r="AB14" s="118"/>
      <c r="AC14" s="118"/>
      <c r="AD14" s="118"/>
      <c r="AE14" s="118"/>
      <c r="AF14" s="118"/>
      <c r="AG14" s="118"/>
      <c r="AH14" s="118"/>
      <c r="AI14" s="118"/>
      <c r="AJ14" s="118"/>
      <c r="AK14" s="118"/>
      <c r="AL14" s="118"/>
    </row>
    <row r="15" spans="1:38" s="341" customFormat="1" ht="20.100000000000001" customHeight="1">
      <c r="A15" s="112"/>
      <c r="B15" s="342" t="s">
        <v>457</v>
      </c>
      <c r="C15" s="342"/>
      <c r="D15" s="342"/>
      <c r="E15" s="342"/>
      <c r="F15" s="342"/>
      <c r="G15" s="342"/>
      <c r="H15" s="342"/>
      <c r="I15" s="342"/>
      <c r="J15" s="342"/>
      <c r="K15" s="342"/>
      <c r="L15" s="342"/>
      <c r="M15" s="342"/>
      <c r="N15" s="342"/>
      <c r="O15" s="342"/>
      <c r="P15" s="342"/>
      <c r="Q15" s="342"/>
      <c r="W15" s="119"/>
      <c r="X15" s="118"/>
      <c r="Y15" s="118"/>
      <c r="Z15" s="118"/>
      <c r="AA15" s="118"/>
      <c r="AB15" s="118"/>
      <c r="AC15" s="118"/>
      <c r="AD15" s="118"/>
      <c r="AE15" s="118"/>
      <c r="AF15" s="118"/>
      <c r="AG15" s="118"/>
      <c r="AH15" s="118"/>
      <c r="AI15" s="118"/>
      <c r="AJ15" s="118"/>
      <c r="AK15" s="118"/>
      <c r="AL15" s="118"/>
    </row>
    <row r="16" spans="1:38" s="121" customFormat="1" ht="9.9499999999999993" customHeight="1">
      <c r="A16" s="112"/>
      <c r="B16" s="113"/>
      <c r="C16" s="114"/>
      <c r="W16" s="118"/>
      <c r="X16" s="118"/>
      <c r="Y16" s="118"/>
      <c r="Z16" s="118"/>
      <c r="AA16" s="118"/>
      <c r="AB16" s="118"/>
      <c r="AC16" s="118"/>
      <c r="AD16" s="118"/>
      <c r="AE16" s="118"/>
      <c r="AF16" s="118"/>
      <c r="AG16" s="118"/>
      <c r="AH16" s="118"/>
      <c r="AI16" s="118"/>
      <c r="AJ16" s="118"/>
      <c r="AK16" s="118"/>
      <c r="AL16" s="118"/>
    </row>
    <row r="17" spans="1:32" ht="20.100000000000001" customHeight="1">
      <c r="A17" s="112" t="s">
        <v>323</v>
      </c>
      <c r="B17" s="112" t="s">
        <v>374</v>
      </c>
      <c r="C17" s="115"/>
      <c r="D17" s="115"/>
    </row>
    <row r="18" spans="1:32" ht="20.100000000000001" customHeight="1">
      <c r="B18" s="112" t="s">
        <v>235</v>
      </c>
      <c r="C18" s="115"/>
      <c r="D18" s="115"/>
    </row>
    <row r="19" spans="1:32" ht="20.100000000000001" customHeight="1">
      <c r="B19" s="114" t="s">
        <v>229</v>
      </c>
      <c r="C19" s="107" t="s">
        <v>268</v>
      </c>
      <c r="F19" s="114" t="s">
        <v>231</v>
      </c>
      <c r="G19" s="107" t="s">
        <v>270</v>
      </c>
      <c r="J19" s="114"/>
      <c r="K19" s="114" t="s">
        <v>233</v>
      </c>
      <c r="L19" s="107" t="s">
        <v>322</v>
      </c>
      <c r="M19" s="115"/>
      <c r="N19" s="482" t="str">
        <f>IF(入力シート!L32="","",入力シート!L32)</f>
        <v/>
      </c>
      <c r="O19" s="482"/>
      <c r="P19" s="482"/>
      <c r="Q19" s="482"/>
      <c r="R19" s="482"/>
      <c r="S19" s="482"/>
      <c r="T19" s="482"/>
      <c r="U19" s="107" t="s">
        <v>295</v>
      </c>
      <c r="W19" s="119" t="str">
        <f>IF(入力シート!$L$31=C19,"○","")</f>
        <v/>
      </c>
      <c r="AA19" s="119" t="str">
        <f>IF(入力シート!$L$31=G19,"○","")</f>
        <v/>
      </c>
      <c r="AE19" s="107"/>
      <c r="AF19" s="119" t="str">
        <f>IF(入力シート!$L$31="その他","○","")</f>
        <v/>
      </c>
    </row>
    <row r="20" spans="1:32" ht="9.9499999999999993" customHeight="1">
      <c r="B20" s="114"/>
      <c r="C20" s="115"/>
      <c r="D20" s="115"/>
    </row>
    <row r="21" spans="1:32" ht="20.100000000000001" customHeight="1">
      <c r="A21" s="112" t="s">
        <v>324</v>
      </c>
      <c r="B21" s="112" t="s">
        <v>458</v>
      </c>
      <c r="C21" s="115"/>
      <c r="D21" s="115"/>
    </row>
    <row r="22" spans="1:32" ht="20.100000000000001" customHeight="1">
      <c r="B22" s="113" t="s">
        <v>297</v>
      </c>
      <c r="C22" s="115"/>
      <c r="D22" s="115"/>
    </row>
    <row r="23" spans="1:32" ht="20.100000000000001" customHeight="1">
      <c r="B23" s="114" t="s">
        <v>229</v>
      </c>
      <c r="C23" s="107" t="s">
        <v>241</v>
      </c>
      <c r="D23" s="115"/>
      <c r="F23" s="114" t="s">
        <v>231</v>
      </c>
      <c r="G23" s="107" t="s">
        <v>153</v>
      </c>
      <c r="J23" s="114" t="s">
        <v>233</v>
      </c>
      <c r="K23" s="107" t="s">
        <v>154</v>
      </c>
      <c r="W23" s="119" t="str">
        <f>IF(入力シート!$L$33="撤去","○","")</f>
        <v/>
      </c>
      <c r="AA23" s="119" t="str">
        <f>IF(入力シート!$L$33=G23,"○","")</f>
        <v/>
      </c>
      <c r="AE23" s="119" t="str">
        <f>IF(入力シート!$L$33=K23,"○","")</f>
        <v/>
      </c>
    </row>
    <row r="24" spans="1:32" ht="20.100000000000001" customHeight="1">
      <c r="B24" s="114" t="s">
        <v>238</v>
      </c>
      <c r="C24" s="107" t="s">
        <v>152</v>
      </c>
      <c r="D24" s="115"/>
      <c r="E24" s="114" t="s">
        <v>298</v>
      </c>
      <c r="F24" s="482" t="str">
        <f>IF(入力シート!L34="","",入力シート!L34)</f>
        <v/>
      </c>
      <c r="G24" s="482"/>
      <c r="H24" s="482"/>
      <c r="I24" s="482"/>
      <c r="J24" s="482"/>
      <c r="K24" s="482"/>
      <c r="L24" s="482"/>
      <c r="M24" s="482"/>
      <c r="N24" s="482"/>
      <c r="O24" s="107" t="s">
        <v>295</v>
      </c>
      <c r="W24" s="119" t="str">
        <f>IF(入力シート!$L$33=C24,"○","")</f>
        <v/>
      </c>
    </row>
    <row r="25" spans="1:32" ht="9.9499999999999993" customHeight="1">
      <c r="B25" s="114"/>
      <c r="C25" s="115"/>
      <c r="D25" s="115"/>
    </row>
    <row r="26" spans="1:32" ht="20.100000000000001" customHeight="1">
      <c r="A26" s="112" t="s">
        <v>325</v>
      </c>
      <c r="B26" s="112" t="s">
        <v>320</v>
      </c>
    </row>
    <row r="27" spans="1:32" ht="20.100000000000001" customHeight="1">
      <c r="B27" s="114" t="s">
        <v>229</v>
      </c>
      <c r="C27" s="476" t="s">
        <v>242</v>
      </c>
      <c r="D27" s="476"/>
      <c r="W27" s="119" t="str">
        <f>IF(入力シート!$L$35=C27,"○","")</f>
        <v/>
      </c>
    </row>
    <row r="28" spans="1:32" ht="20.100000000000001" customHeight="1">
      <c r="B28" s="114" t="s">
        <v>231</v>
      </c>
      <c r="C28" s="476" t="s">
        <v>243</v>
      </c>
      <c r="D28" s="476"/>
      <c r="E28" s="114" t="s">
        <v>244</v>
      </c>
      <c r="F28" s="480" t="str">
        <f>IF(W28="","",IF(入力シート!$L$36="","",入力シート!$L$36))</f>
        <v/>
      </c>
      <c r="G28" s="480"/>
      <c r="H28" s="480"/>
      <c r="I28" s="480"/>
      <c r="J28" s="480"/>
      <c r="K28" s="107" t="s">
        <v>245</v>
      </c>
      <c r="W28" s="119" t="str">
        <f>IF(入力シート!$L$35=C28,"○","")</f>
        <v/>
      </c>
    </row>
    <row r="29" spans="1:32" ht="20.100000000000001" customHeight="1">
      <c r="B29" s="114" t="s">
        <v>233</v>
      </c>
      <c r="C29" s="476" t="s">
        <v>246</v>
      </c>
      <c r="D29" s="476"/>
      <c r="E29" s="114" t="s">
        <v>244</v>
      </c>
      <c r="F29" s="480" t="str">
        <f>IF(W29="","",IF(入力シート!$L$36="","",入力シート!$L$36))</f>
        <v/>
      </c>
      <c r="G29" s="480"/>
      <c r="H29" s="480"/>
      <c r="I29" s="480"/>
      <c r="J29" s="480"/>
      <c r="K29" s="107" t="s">
        <v>245</v>
      </c>
      <c r="W29" s="119" t="str">
        <f>IF(入力シート!$L$35=C29,"○","")</f>
        <v/>
      </c>
    </row>
    <row r="30" spans="1:32" ht="20.100000000000001" customHeight="1">
      <c r="A30" s="107"/>
      <c r="B30" s="114" t="s">
        <v>238</v>
      </c>
      <c r="C30" s="476" t="s">
        <v>152</v>
      </c>
      <c r="D30" s="476"/>
      <c r="E30" s="114" t="s">
        <v>244</v>
      </c>
      <c r="F30" s="480" t="str">
        <f>IF(W30="","",IF(入力シート!$L$36="","",入力シート!$L$36))</f>
        <v/>
      </c>
      <c r="G30" s="480"/>
      <c r="H30" s="480"/>
      <c r="I30" s="480"/>
      <c r="J30" s="480"/>
      <c r="K30" s="107" t="s">
        <v>247</v>
      </c>
      <c r="W30" s="119" t="str">
        <f>IF(入力シート!$L$35=C30,"○","")</f>
        <v/>
      </c>
    </row>
    <row r="31" spans="1:32" ht="9.9499999999999993" customHeight="1">
      <c r="A31" s="345" t="s">
        <v>461</v>
      </c>
      <c r="B31" s="114"/>
      <c r="C31" s="115"/>
      <c r="D31" s="115"/>
    </row>
    <row r="32" spans="1:32" ht="20.100000000000001" customHeight="1">
      <c r="A32" s="112" t="s">
        <v>248</v>
      </c>
      <c r="B32" s="113" t="s">
        <v>249</v>
      </c>
    </row>
    <row r="33" spans="1:35" ht="20.100000000000001" customHeight="1">
      <c r="B33" s="114" t="s">
        <v>229</v>
      </c>
      <c r="C33" s="107" t="s">
        <v>250</v>
      </c>
      <c r="W33" s="119" t="str">
        <f>IF(入力シート!$L$37="ア","○","")</f>
        <v/>
      </c>
    </row>
    <row r="34" spans="1:35" ht="20.100000000000001" customHeight="1">
      <c r="B34" s="114" t="s">
        <v>231</v>
      </c>
      <c r="C34" s="107" t="s">
        <v>251</v>
      </c>
      <c r="W34" s="119" t="str">
        <f>IF(入力シート!$L$37="イ","○","")</f>
        <v/>
      </c>
    </row>
    <row r="35" spans="1:35" ht="20.100000000000001" customHeight="1">
      <c r="B35" s="114"/>
      <c r="C35" s="107" t="s">
        <v>252</v>
      </c>
    </row>
    <row r="36" spans="1:35" ht="20.100000000000001" customHeight="1">
      <c r="B36" s="114" t="s">
        <v>233</v>
      </c>
      <c r="C36" s="107" t="s">
        <v>253</v>
      </c>
      <c r="W36" s="119" t="str">
        <f>IF(入力シート!$L$37="ウ","○","")</f>
        <v/>
      </c>
    </row>
    <row r="37" spans="1:35" ht="9.9499999999999993" customHeight="1">
      <c r="B37" s="114"/>
      <c r="C37" s="115"/>
      <c r="D37" s="115"/>
    </row>
    <row r="38" spans="1:35" ht="20.100000000000001" customHeight="1">
      <c r="A38" s="112" t="s">
        <v>254</v>
      </c>
      <c r="B38" s="107" t="s">
        <v>255</v>
      </c>
    </row>
    <row r="39" spans="1:35" ht="20.100000000000001" customHeight="1">
      <c r="B39" s="116" t="s">
        <v>256</v>
      </c>
      <c r="C39" s="107" t="s">
        <v>257</v>
      </c>
      <c r="F39" s="114" t="s">
        <v>229</v>
      </c>
      <c r="G39" s="476" t="s">
        <v>242</v>
      </c>
      <c r="H39" s="476"/>
      <c r="AA39" s="119" t="str">
        <f>IF(入力シート!$L$38=G39,"○","")</f>
        <v/>
      </c>
    </row>
    <row r="40" spans="1:35" ht="20.100000000000001" customHeight="1">
      <c r="F40" s="114" t="s">
        <v>231</v>
      </c>
      <c r="G40" s="476" t="s">
        <v>243</v>
      </c>
      <c r="H40" s="476"/>
      <c r="I40" s="114" t="s">
        <v>244</v>
      </c>
      <c r="J40" s="480" t="str">
        <f>IF(AA40="","",IF(入力シート!$L$39="","",入力シート!$L$39))</f>
        <v/>
      </c>
      <c r="K40" s="480"/>
      <c r="L40" s="480"/>
      <c r="M40" s="480"/>
      <c r="N40" s="107" t="s">
        <v>245</v>
      </c>
      <c r="AA40" s="119" t="str">
        <f>IF(入力シート!$L$38=G40,"○","")</f>
        <v/>
      </c>
    </row>
    <row r="41" spans="1:35" ht="20.100000000000001" customHeight="1">
      <c r="F41" s="114" t="s">
        <v>233</v>
      </c>
      <c r="G41" s="476" t="s">
        <v>246</v>
      </c>
      <c r="H41" s="476"/>
      <c r="I41" s="114" t="s">
        <v>244</v>
      </c>
      <c r="J41" s="481" t="str">
        <f>IF(AA41="","",IF(入力シート!$L$39="","",入力シート!$L$39))</f>
        <v/>
      </c>
      <c r="K41" s="481"/>
      <c r="L41" s="481"/>
      <c r="M41" s="481"/>
      <c r="N41" s="107" t="s">
        <v>245</v>
      </c>
      <c r="AA41" s="119" t="str">
        <f>IF(入力シート!$L$38=G41,"○","")</f>
        <v/>
      </c>
    </row>
    <row r="42" spans="1:35" ht="20.100000000000001" customHeight="1">
      <c r="B42" s="116" t="s">
        <v>258</v>
      </c>
      <c r="C42" s="107" t="s">
        <v>259</v>
      </c>
      <c r="D42" s="115"/>
      <c r="E42" s="115"/>
      <c r="F42" s="114" t="s">
        <v>229</v>
      </c>
      <c r="G42" s="107" t="s">
        <v>268</v>
      </c>
      <c r="J42" s="114" t="s">
        <v>231</v>
      </c>
      <c r="K42" s="107" t="s">
        <v>236</v>
      </c>
      <c r="N42" s="114" t="s">
        <v>233</v>
      </c>
      <c r="O42" s="107" t="s">
        <v>237</v>
      </c>
      <c r="AA42" s="119" t="str">
        <f>IF(入力シート!$L$40=G42,"○","")</f>
        <v/>
      </c>
      <c r="AE42" s="119" t="str">
        <f>IF(入力シート!$L$40=K42,"○","")</f>
        <v/>
      </c>
      <c r="AI42" s="119" t="str">
        <f>IF(入力シート!$L$40=O42,"○","")</f>
        <v/>
      </c>
    </row>
    <row r="43" spans="1:35" ht="20.100000000000001" customHeight="1">
      <c r="F43" s="114" t="s">
        <v>238</v>
      </c>
      <c r="G43" s="107" t="s">
        <v>240</v>
      </c>
      <c r="J43" s="114" t="s">
        <v>239</v>
      </c>
      <c r="K43" s="107" t="s">
        <v>270</v>
      </c>
      <c r="AA43" s="119" t="str">
        <f>IF(入力シート!$L$40=G43,"○","")</f>
        <v/>
      </c>
      <c r="AE43" s="119" t="str">
        <f>IF(入力シート!$L$40=K43,"○","")</f>
        <v/>
      </c>
    </row>
    <row r="44" spans="1:35" ht="9.9499999999999993" customHeight="1">
      <c r="B44" s="114"/>
      <c r="C44" s="115"/>
      <c r="D44" s="115"/>
    </row>
    <row r="45" spans="1:35" ht="20.100000000000001" customHeight="1">
      <c r="A45" s="112" t="s">
        <v>260</v>
      </c>
      <c r="B45" s="112" t="s">
        <v>261</v>
      </c>
    </row>
    <row r="46" spans="1:35" ht="20.100000000000001" customHeight="1">
      <c r="B46" s="114" t="s">
        <v>229</v>
      </c>
      <c r="C46" s="107" t="s">
        <v>262</v>
      </c>
      <c r="J46" s="114" t="s">
        <v>231</v>
      </c>
      <c r="K46" s="107" t="s">
        <v>263</v>
      </c>
      <c r="W46" s="119" t="str">
        <f>IF(入力シート!$L$41=C46,"○","")</f>
        <v/>
      </c>
      <c r="AE46" s="119" t="str">
        <f>IF(入力シート!$L$41=K46,"○","")</f>
        <v/>
      </c>
    </row>
    <row r="47" spans="1:35" ht="21" customHeight="1">
      <c r="A47" s="477" t="s">
        <v>264</v>
      </c>
      <c r="B47" s="477"/>
      <c r="C47" s="477"/>
      <c r="D47" s="477"/>
      <c r="E47" s="477"/>
      <c r="F47" s="477"/>
      <c r="G47" s="477"/>
      <c r="H47" s="477"/>
      <c r="I47" s="477"/>
      <c r="J47" s="477"/>
      <c r="K47" s="477"/>
      <c r="L47" s="477"/>
      <c r="M47" s="477"/>
      <c r="N47" s="477"/>
      <c r="O47" s="477"/>
      <c r="P47" s="477"/>
      <c r="Q47" s="477"/>
      <c r="R47" s="477"/>
      <c r="S47" s="477"/>
      <c r="T47" s="477"/>
      <c r="U47" s="477"/>
    </row>
    <row r="48" spans="1:35" ht="24.95" customHeight="1"/>
    <row r="49" ht="24.95" customHeight="1"/>
    <row r="50" ht="24.95"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sheetData>
  <mergeCells count="24">
    <mergeCell ref="G40:H40"/>
    <mergeCell ref="A1:U1"/>
    <mergeCell ref="H2:I2"/>
    <mergeCell ref="H3:I3"/>
    <mergeCell ref="C7:Q7"/>
    <mergeCell ref="C8:Q8"/>
    <mergeCell ref="C9:Q9"/>
    <mergeCell ref="F24:N24"/>
    <mergeCell ref="G41:H41"/>
    <mergeCell ref="A47:U47"/>
    <mergeCell ref="K2:U2"/>
    <mergeCell ref="K3:U3"/>
    <mergeCell ref="K4:U4"/>
    <mergeCell ref="F28:J28"/>
    <mergeCell ref="F29:J29"/>
    <mergeCell ref="F30:J30"/>
    <mergeCell ref="J40:M40"/>
    <mergeCell ref="J41:M41"/>
    <mergeCell ref="C27:D27"/>
    <mergeCell ref="C28:D28"/>
    <mergeCell ref="C29:D29"/>
    <mergeCell ref="C30:D30"/>
    <mergeCell ref="N19:T19"/>
    <mergeCell ref="G39:H39"/>
  </mergeCells>
  <phoneticPr fontId="2"/>
  <pageMargins left="0.78740157480314965" right="0.39370078740157483" top="0.19685039370078741" bottom="0.19685039370078741"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V50"/>
  <sheetViews>
    <sheetView view="pageBreakPreview" zoomScaleNormal="100" zoomScaleSheetLayoutView="100" workbookViewId="0">
      <selection activeCell="U2" sqref="U2"/>
    </sheetView>
  </sheetViews>
  <sheetFormatPr defaultRowHeight="13.5"/>
  <cols>
    <col min="1" max="11" width="4.625" style="253" customWidth="1"/>
    <col min="12" max="12" width="7" style="253" customWidth="1"/>
    <col min="13" max="19" width="4.625" style="253" customWidth="1"/>
    <col min="20" max="26" width="4.625" style="252" customWidth="1"/>
    <col min="27" max="16384" width="9" style="252"/>
  </cols>
  <sheetData>
    <row r="1" spans="1:22" ht="29.25" customHeight="1">
      <c r="A1" s="499" t="s">
        <v>353</v>
      </c>
      <c r="B1" s="499"/>
      <c r="C1" s="499"/>
      <c r="D1" s="499"/>
      <c r="E1" s="499"/>
      <c r="F1" s="499"/>
      <c r="G1" s="499"/>
      <c r="H1" s="499"/>
      <c r="I1" s="499"/>
      <c r="J1" s="499"/>
      <c r="K1" s="499"/>
      <c r="L1" s="499"/>
      <c r="M1" s="499"/>
      <c r="N1" s="499"/>
      <c r="O1" s="499"/>
      <c r="P1" s="499"/>
      <c r="Q1" s="499"/>
      <c r="R1" s="499"/>
      <c r="S1" s="499"/>
    </row>
    <row r="2" spans="1:22" ht="24.95" customHeight="1">
      <c r="B2" s="254"/>
      <c r="C2" s="254"/>
      <c r="D2" s="254"/>
      <c r="E2" s="254"/>
      <c r="F2" s="254"/>
      <c r="G2" s="254"/>
      <c r="H2" s="255"/>
      <c r="I2" s="255"/>
      <c r="J2" s="255"/>
      <c r="L2" s="500" t="s">
        <v>354</v>
      </c>
      <c r="M2" s="500"/>
      <c r="N2" s="500"/>
      <c r="O2" s="501" t="str">
        <f>IF(入力シート!L6="","",入力シート!L6)</f>
        <v/>
      </c>
      <c r="P2" s="501"/>
      <c r="Q2" s="501"/>
      <c r="R2" s="501"/>
      <c r="T2" s="254"/>
      <c r="U2" s="255"/>
      <c r="V2" s="253"/>
    </row>
    <row r="3" spans="1:22" ht="9.9499999999999993" customHeight="1"/>
    <row r="4" spans="1:22" ht="29.1" customHeight="1">
      <c r="A4" s="256"/>
      <c r="B4" s="257"/>
      <c r="C4" s="257"/>
      <c r="D4" s="257"/>
      <c r="E4" s="257"/>
      <c r="F4" s="257"/>
      <c r="G4" s="257"/>
      <c r="H4" s="257"/>
      <c r="I4" s="257"/>
      <c r="J4" s="257"/>
      <c r="K4" s="257"/>
      <c r="L4" s="258"/>
      <c r="N4" s="493" t="s">
        <v>369</v>
      </c>
      <c r="O4" s="494"/>
      <c r="P4" s="494"/>
      <c r="Q4" s="494"/>
      <c r="R4" s="494"/>
      <c r="S4" s="495"/>
    </row>
    <row r="5" spans="1:22" ht="29.1" customHeight="1">
      <c r="A5" s="259"/>
      <c r="L5" s="260"/>
      <c r="N5" s="502"/>
      <c r="O5" s="503"/>
      <c r="P5" s="503"/>
      <c r="Q5" s="503"/>
      <c r="R5" s="503"/>
      <c r="S5" s="504"/>
    </row>
    <row r="6" spans="1:22" ht="29.1" customHeight="1">
      <c r="A6" s="259"/>
      <c r="L6" s="260"/>
      <c r="N6" s="487"/>
      <c r="O6" s="488"/>
      <c r="P6" s="488"/>
      <c r="Q6" s="488"/>
      <c r="R6" s="488"/>
      <c r="S6" s="489"/>
    </row>
    <row r="7" spans="1:22" ht="29.1" customHeight="1">
      <c r="A7" s="259"/>
      <c r="L7" s="260"/>
      <c r="N7" s="487"/>
      <c r="O7" s="488"/>
      <c r="P7" s="488"/>
      <c r="Q7" s="488"/>
      <c r="R7" s="488"/>
      <c r="S7" s="489"/>
    </row>
    <row r="8" spans="1:22" ht="29.1" customHeight="1">
      <c r="A8" s="259"/>
      <c r="L8" s="260"/>
      <c r="N8" s="487"/>
      <c r="O8" s="488"/>
      <c r="P8" s="488"/>
      <c r="Q8" s="488"/>
      <c r="R8" s="488"/>
      <c r="S8" s="489"/>
    </row>
    <row r="9" spans="1:22" ht="29.1" customHeight="1">
      <c r="A9" s="259"/>
      <c r="L9" s="260"/>
      <c r="N9" s="487"/>
      <c r="O9" s="488"/>
      <c r="P9" s="488"/>
      <c r="Q9" s="488"/>
      <c r="R9" s="488"/>
      <c r="S9" s="489"/>
    </row>
    <row r="10" spans="1:22" ht="29.1" customHeight="1">
      <c r="A10" s="259"/>
      <c r="L10" s="260"/>
      <c r="N10" s="487"/>
      <c r="O10" s="488"/>
      <c r="P10" s="488"/>
      <c r="Q10" s="488"/>
      <c r="R10" s="488"/>
      <c r="S10" s="489"/>
    </row>
    <row r="11" spans="1:22" ht="29.1" customHeight="1">
      <c r="A11" s="259"/>
      <c r="L11" s="260"/>
      <c r="N11" s="487"/>
      <c r="O11" s="488"/>
      <c r="P11" s="488"/>
      <c r="Q11" s="488"/>
      <c r="R11" s="488"/>
      <c r="S11" s="489"/>
    </row>
    <row r="12" spans="1:22" ht="29.1" customHeight="1">
      <c r="A12" s="261"/>
      <c r="B12" s="262"/>
      <c r="C12" s="262"/>
      <c r="D12" s="262"/>
      <c r="E12" s="262"/>
      <c r="F12" s="262"/>
      <c r="G12" s="262"/>
      <c r="H12" s="262"/>
      <c r="I12" s="262"/>
      <c r="J12" s="262"/>
      <c r="K12" s="262"/>
      <c r="L12" s="263"/>
      <c r="N12" s="490"/>
      <c r="O12" s="491"/>
      <c r="P12" s="491"/>
      <c r="Q12" s="491"/>
      <c r="R12" s="491"/>
      <c r="S12" s="492"/>
    </row>
    <row r="13" spans="1:22" ht="9.9499999999999993" customHeight="1"/>
    <row r="14" spans="1:22" ht="29.1" customHeight="1">
      <c r="A14" s="256"/>
      <c r="B14" s="257"/>
      <c r="C14" s="257"/>
      <c r="D14" s="257"/>
      <c r="E14" s="257"/>
      <c r="F14" s="257"/>
      <c r="G14" s="257"/>
      <c r="H14" s="257"/>
      <c r="I14" s="257"/>
      <c r="J14" s="257"/>
      <c r="K14" s="257"/>
      <c r="L14" s="258"/>
      <c r="N14" s="493" t="s">
        <v>289</v>
      </c>
      <c r="O14" s="494"/>
      <c r="P14" s="494"/>
      <c r="Q14" s="494"/>
      <c r="R14" s="494"/>
      <c r="S14" s="495"/>
    </row>
    <row r="15" spans="1:22" ht="29.1" customHeight="1">
      <c r="A15" s="259"/>
      <c r="L15" s="260"/>
      <c r="N15" s="496" t="str">
        <f>IF(入力シート!L31="","",IF(入力シート!L31="その他",入力シート!L32,入力シート!L31))</f>
        <v/>
      </c>
      <c r="O15" s="497"/>
      <c r="P15" s="497"/>
      <c r="Q15" s="497"/>
      <c r="R15" s="497"/>
      <c r="S15" s="498"/>
    </row>
    <row r="16" spans="1:22" ht="29.1" customHeight="1">
      <c r="A16" s="259"/>
      <c r="L16" s="260"/>
      <c r="N16" s="487"/>
      <c r="O16" s="488"/>
      <c r="P16" s="488"/>
      <c r="Q16" s="488"/>
      <c r="R16" s="488"/>
      <c r="S16" s="489"/>
    </row>
    <row r="17" spans="1:19" ht="29.1" customHeight="1">
      <c r="A17" s="259"/>
      <c r="L17" s="260"/>
      <c r="N17" s="487"/>
      <c r="O17" s="488"/>
      <c r="P17" s="488"/>
      <c r="Q17" s="488"/>
      <c r="R17" s="488"/>
      <c r="S17" s="489"/>
    </row>
    <row r="18" spans="1:19" ht="29.1" customHeight="1">
      <c r="A18" s="259"/>
      <c r="L18" s="260"/>
      <c r="N18" s="487"/>
      <c r="O18" s="488"/>
      <c r="P18" s="488"/>
      <c r="Q18" s="488"/>
      <c r="R18" s="488"/>
      <c r="S18" s="489"/>
    </row>
    <row r="19" spans="1:19" ht="29.1" customHeight="1">
      <c r="A19" s="259"/>
      <c r="L19" s="260"/>
      <c r="N19" s="487"/>
      <c r="O19" s="488"/>
      <c r="P19" s="488"/>
      <c r="Q19" s="488"/>
      <c r="R19" s="488"/>
      <c r="S19" s="489"/>
    </row>
    <row r="20" spans="1:19" ht="29.1" customHeight="1">
      <c r="A20" s="259"/>
      <c r="L20" s="260"/>
      <c r="N20" s="487"/>
      <c r="O20" s="488"/>
      <c r="P20" s="488"/>
      <c r="Q20" s="488"/>
      <c r="R20" s="488"/>
      <c r="S20" s="489"/>
    </row>
    <row r="21" spans="1:19" ht="29.1" customHeight="1">
      <c r="A21" s="259"/>
      <c r="L21" s="260"/>
      <c r="N21" s="487"/>
      <c r="O21" s="488"/>
      <c r="P21" s="488"/>
      <c r="Q21" s="488"/>
      <c r="R21" s="488"/>
      <c r="S21" s="489"/>
    </row>
    <row r="22" spans="1:19" ht="29.1" customHeight="1">
      <c r="A22" s="261"/>
      <c r="B22" s="262"/>
      <c r="C22" s="262"/>
      <c r="D22" s="262"/>
      <c r="E22" s="262"/>
      <c r="F22" s="262"/>
      <c r="G22" s="262"/>
      <c r="H22" s="262"/>
      <c r="I22" s="262"/>
      <c r="J22" s="262"/>
      <c r="K22" s="262"/>
      <c r="L22" s="263"/>
      <c r="N22" s="490"/>
      <c r="O22" s="491"/>
      <c r="P22" s="491"/>
      <c r="Q22" s="491"/>
      <c r="R22" s="491"/>
      <c r="S22" s="492"/>
    </row>
    <row r="23" spans="1:19" ht="9.9499999999999993" customHeight="1"/>
    <row r="24" spans="1:19" ht="20.100000000000001" customHeight="1">
      <c r="A24" s="253" t="s">
        <v>355</v>
      </c>
    </row>
    <row r="25" spans="1:19" ht="20.100000000000001" customHeight="1">
      <c r="A25" s="253" t="s">
        <v>356</v>
      </c>
    </row>
    <row r="26" spans="1:19" ht="20.100000000000001" customHeight="1">
      <c r="A26" s="486" t="s">
        <v>357</v>
      </c>
      <c r="B26" s="486"/>
      <c r="C26" s="486"/>
      <c r="D26" s="486"/>
      <c r="E26" s="486"/>
      <c r="F26" s="486"/>
      <c r="G26" s="486" t="s">
        <v>358</v>
      </c>
      <c r="H26" s="486"/>
      <c r="I26" s="486"/>
      <c r="J26" s="486"/>
      <c r="K26" s="486"/>
      <c r="L26" s="486"/>
      <c r="M26" s="486"/>
      <c r="N26" s="486" t="s">
        <v>359</v>
      </c>
      <c r="O26" s="486"/>
      <c r="P26" s="486"/>
      <c r="Q26" s="486"/>
      <c r="R26" s="486"/>
      <c r="S26" s="486"/>
    </row>
    <row r="27" spans="1:19" ht="20.100000000000001" customHeight="1">
      <c r="A27" s="486" t="s">
        <v>365</v>
      </c>
      <c r="B27" s="486"/>
      <c r="C27" s="486"/>
      <c r="D27" s="486"/>
      <c r="E27" s="486"/>
      <c r="F27" s="486"/>
      <c r="G27" s="486" t="s">
        <v>366</v>
      </c>
      <c r="H27" s="486"/>
      <c r="I27" s="486"/>
      <c r="J27" s="486"/>
      <c r="K27" s="486"/>
      <c r="L27" s="486"/>
      <c r="M27" s="486"/>
      <c r="N27" s="486" t="s">
        <v>360</v>
      </c>
      <c r="O27" s="486"/>
      <c r="P27" s="486"/>
      <c r="Q27" s="486"/>
      <c r="R27" s="486"/>
      <c r="S27" s="486"/>
    </row>
    <row r="28" spans="1:19" ht="20.100000000000001" customHeight="1">
      <c r="A28" s="486" t="s">
        <v>367</v>
      </c>
      <c r="B28" s="486"/>
      <c r="C28" s="486"/>
      <c r="D28" s="486"/>
      <c r="E28" s="486"/>
      <c r="F28" s="486"/>
      <c r="G28" s="486" t="s">
        <v>361</v>
      </c>
      <c r="H28" s="486"/>
      <c r="I28" s="486"/>
      <c r="J28" s="486"/>
      <c r="K28" s="486"/>
      <c r="L28" s="486"/>
      <c r="M28" s="486"/>
      <c r="N28" s="486"/>
      <c r="O28" s="486"/>
      <c r="P28" s="486"/>
      <c r="Q28" s="486"/>
      <c r="R28" s="486"/>
      <c r="S28" s="486"/>
    </row>
    <row r="29" spans="1:19" ht="20.100000000000001" customHeight="1">
      <c r="A29" s="486" t="s">
        <v>362</v>
      </c>
      <c r="B29" s="486"/>
      <c r="C29" s="486"/>
      <c r="D29" s="486"/>
      <c r="E29" s="486"/>
      <c r="F29" s="486"/>
      <c r="G29" s="486" t="s">
        <v>363</v>
      </c>
      <c r="H29" s="486"/>
      <c r="I29" s="486"/>
      <c r="J29" s="486"/>
      <c r="K29" s="486"/>
      <c r="L29" s="486"/>
      <c r="M29" s="486"/>
      <c r="N29" s="486"/>
      <c r="O29" s="486"/>
      <c r="P29" s="486"/>
      <c r="Q29" s="486"/>
      <c r="R29" s="486"/>
      <c r="S29" s="486"/>
    </row>
    <row r="30" spans="1:19" ht="20.100000000000001" customHeight="1">
      <c r="A30" s="264" t="s">
        <v>368</v>
      </c>
      <c r="B30" s="265"/>
      <c r="C30" s="265"/>
      <c r="D30" s="265"/>
      <c r="E30" s="265"/>
      <c r="F30" s="265"/>
      <c r="G30" s="265"/>
      <c r="H30" s="265"/>
      <c r="I30" s="265"/>
      <c r="J30" s="265"/>
      <c r="K30" s="265"/>
      <c r="L30" s="265"/>
      <c r="M30" s="265"/>
      <c r="N30" s="265"/>
      <c r="O30" s="265"/>
      <c r="P30" s="265"/>
      <c r="Q30" s="265"/>
      <c r="R30" s="265"/>
      <c r="S30" s="265"/>
    </row>
    <row r="31" spans="1:19" ht="20.100000000000001" customHeight="1"/>
    <row r="32" spans="1:19" ht="20.100000000000001" customHeight="1">
      <c r="A32" s="266" t="s">
        <v>364</v>
      </c>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sheetData>
  <mergeCells count="31">
    <mergeCell ref="N6:S6"/>
    <mergeCell ref="A1:S1"/>
    <mergeCell ref="L2:N2"/>
    <mergeCell ref="O2:R2"/>
    <mergeCell ref="N4:S4"/>
    <mergeCell ref="N5:S5"/>
    <mergeCell ref="N19:S19"/>
    <mergeCell ref="N7:S7"/>
    <mergeCell ref="N8:S8"/>
    <mergeCell ref="N9:S9"/>
    <mergeCell ref="N10:S10"/>
    <mergeCell ref="N11:S11"/>
    <mergeCell ref="N12:S12"/>
    <mergeCell ref="N14:S14"/>
    <mergeCell ref="N15:S15"/>
    <mergeCell ref="N16:S16"/>
    <mergeCell ref="N17:S17"/>
    <mergeCell ref="N18:S18"/>
    <mergeCell ref="N20:S20"/>
    <mergeCell ref="N21:S21"/>
    <mergeCell ref="N22:S22"/>
    <mergeCell ref="A26:F26"/>
    <mergeCell ref="G26:M26"/>
    <mergeCell ref="N26:S26"/>
    <mergeCell ref="A27:F27"/>
    <mergeCell ref="G27:M27"/>
    <mergeCell ref="N27:S29"/>
    <mergeCell ref="A28:F28"/>
    <mergeCell ref="G28:M28"/>
    <mergeCell ref="A29:F29"/>
    <mergeCell ref="G29:M29"/>
  </mergeCells>
  <phoneticPr fontId="2"/>
  <pageMargins left="0.78740157480314965" right="0.39370078740157483" top="0.78740157480314965"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sheetPr>
  <dimension ref="B1:AG184"/>
  <sheetViews>
    <sheetView view="pageBreakPreview" zoomScaleNormal="100" zoomScaleSheetLayoutView="100" workbookViewId="0">
      <selection activeCell="Y19" sqref="Y19"/>
    </sheetView>
  </sheetViews>
  <sheetFormatPr defaultRowHeight="13.5"/>
  <cols>
    <col min="1" max="1" width="0.875" style="19" customWidth="1"/>
    <col min="2" max="2" width="2.875" style="19" customWidth="1"/>
    <col min="3" max="3" width="2.75" style="19" customWidth="1"/>
    <col min="4" max="5" width="3.25" style="19" customWidth="1"/>
    <col min="6" max="6" width="3.375" style="19" customWidth="1"/>
    <col min="7" max="8" width="0.875" style="19" customWidth="1"/>
    <col min="9" max="10" width="3" style="19" customWidth="1"/>
    <col min="11" max="11" width="0.875" style="19" customWidth="1"/>
    <col min="12" max="12" width="2.375" style="19" customWidth="1"/>
    <col min="13" max="13" width="0.875" style="19" customWidth="1"/>
    <col min="14" max="14" width="2.75" style="19" customWidth="1"/>
    <col min="15" max="15" width="7.25" style="19" customWidth="1"/>
    <col min="16" max="16" width="3.5" style="19" customWidth="1"/>
    <col min="17" max="18" width="4.25" style="19" customWidth="1"/>
    <col min="19" max="20" width="0.875" style="19" customWidth="1"/>
    <col min="21" max="21" width="5.125" style="19" customWidth="1"/>
    <col min="22" max="22" width="0.875" style="19" customWidth="1"/>
    <col min="23" max="23" width="3.25" style="19" customWidth="1"/>
    <col min="24" max="24" width="0.875" style="19" customWidth="1"/>
    <col min="25" max="25" width="6.625" style="19" customWidth="1"/>
    <col min="26" max="26" width="6.875" style="19" customWidth="1"/>
    <col min="27" max="27" width="6" style="19" customWidth="1"/>
    <col min="28" max="28" width="2.375" style="19" customWidth="1"/>
    <col min="29" max="29" width="0.875" style="19" customWidth="1"/>
    <col min="30" max="31" width="4.625" style="19" customWidth="1"/>
    <col min="32" max="32" width="6.25" style="19" customWidth="1"/>
    <col min="33" max="50" width="4.625" style="19" customWidth="1"/>
    <col min="51" max="16384" width="9" style="19"/>
  </cols>
  <sheetData>
    <row r="1" spans="2:31" ht="20.100000000000001" customHeight="1">
      <c r="B1" s="19" t="s">
        <v>309</v>
      </c>
    </row>
    <row r="2" spans="2:31" ht="20.100000000000001" customHeight="1"/>
    <row r="3" spans="2:31" ht="20.100000000000001" customHeight="1">
      <c r="B3" s="468" t="s">
        <v>168</v>
      </c>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row>
    <row r="4" spans="2:31" ht="20.100000000000001" customHeight="1"/>
    <row r="5" spans="2:31" ht="20.100000000000001" customHeight="1">
      <c r="X5" s="509" t="str">
        <f>入力シート!D43</f>
        <v>　　　　年　　月　　日</v>
      </c>
      <c r="Y5" s="442"/>
      <c r="Z5" s="442"/>
      <c r="AA5" s="442"/>
      <c r="AB5" s="442"/>
      <c r="AC5" s="442"/>
      <c r="AD5" s="40"/>
      <c r="AE5" s="40"/>
    </row>
    <row r="6" spans="2:31" ht="20.100000000000001" customHeight="1"/>
    <row r="7" spans="2:31" ht="20.100000000000001" customHeight="1">
      <c r="C7" s="2" t="s">
        <v>42</v>
      </c>
      <c r="D7" s="2"/>
      <c r="E7" s="2"/>
      <c r="F7" s="442" t="str">
        <f>IF(入力シート!L5="","",入力シート!L5)</f>
        <v/>
      </c>
      <c r="G7" s="442"/>
      <c r="H7" s="442"/>
      <c r="I7" s="442"/>
      <c r="J7" s="442"/>
      <c r="K7" s="442"/>
      <c r="L7" s="442"/>
      <c r="M7" s="2"/>
      <c r="N7" s="2" t="s">
        <v>43</v>
      </c>
    </row>
    <row r="8" spans="2:31" ht="20.100000000000001" customHeight="1"/>
    <row r="9" spans="2:31" ht="24.95" customHeight="1">
      <c r="P9" s="510" t="s">
        <v>2</v>
      </c>
      <c r="Q9" s="510"/>
      <c r="R9" s="469" t="s">
        <v>3</v>
      </c>
      <c r="S9" s="469"/>
      <c r="T9" s="18"/>
      <c r="U9" s="470" t="str">
        <f>IF(入力シート!L65="",IF(入力シート!L7="","",入力シート!L7),入力シート!L65)</f>
        <v/>
      </c>
      <c r="V9" s="470"/>
      <c r="W9" s="470"/>
      <c r="X9" s="470"/>
      <c r="Y9" s="470"/>
      <c r="Z9" s="470"/>
      <c r="AA9" s="470"/>
      <c r="AB9" s="470"/>
      <c r="AC9" s="470"/>
    </row>
    <row r="10" spans="2:31" ht="24.95" customHeight="1">
      <c r="P10" s="45"/>
      <c r="Q10" s="44"/>
      <c r="R10" s="511" t="s">
        <v>4</v>
      </c>
      <c r="S10" s="511"/>
      <c r="T10" s="42"/>
      <c r="U10" s="466" t="str">
        <f>IF(入力シート!L6="","",入力シート!L6)</f>
        <v/>
      </c>
      <c r="V10" s="466"/>
      <c r="W10" s="466"/>
      <c r="X10" s="466"/>
      <c r="Y10" s="466"/>
      <c r="Z10" s="38"/>
      <c r="AA10" s="39"/>
      <c r="AB10" s="467"/>
      <c r="AC10" s="467"/>
    </row>
    <row r="11" spans="2:31" ht="20.100000000000001" customHeight="1"/>
    <row r="12" spans="2:31" ht="20.100000000000001" customHeight="1">
      <c r="B12" s="442" t="str">
        <f>"　"&amp;入力シート!D44&amp;"付け東北保衛第"&amp;IF(入力シート!L45="","　　　",DBCS(入力シート!L45))&amp;"号で交付決定のあった東北町合併処理"</f>
        <v>　　　　　年　　月　　日付け東北保衛第　　　号で交付決定のあった東北町合併処理</v>
      </c>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row>
    <row r="13" spans="2:31" ht="20.100000000000001" customHeight="1">
      <c r="B13" s="442" t="s">
        <v>170</v>
      </c>
      <c r="C13" s="442"/>
      <c r="D13" s="442"/>
      <c r="E13" s="442"/>
      <c r="F13" s="442"/>
      <c r="G13" s="442"/>
      <c r="H13" s="442"/>
      <c r="I13" s="442"/>
      <c r="J13" s="442"/>
      <c r="K13" s="442"/>
      <c r="L13" s="442"/>
      <c r="M13" s="442"/>
      <c r="N13" s="442"/>
      <c r="O13" s="442"/>
      <c r="P13" s="442"/>
      <c r="Q13" s="442"/>
      <c r="R13" s="442"/>
      <c r="S13" s="442"/>
      <c r="T13" s="442"/>
      <c r="U13" s="442"/>
      <c r="V13" s="442"/>
      <c r="W13" s="442"/>
      <c r="X13" s="442"/>
      <c r="Y13" s="442"/>
      <c r="Z13" s="442"/>
      <c r="AA13" s="442"/>
      <c r="AB13" s="442"/>
    </row>
    <row r="14" spans="2:31" ht="20.100000000000001" customHeight="1">
      <c r="B14" s="512" t="s">
        <v>169</v>
      </c>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c r="AB14" s="512"/>
    </row>
    <row r="15" spans="2:31" ht="20.100000000000001" customHeight="1"/>
    <row r="16" spans="2:31" ht="20.100000000000001" customHeight="1">
      <c r="B16" s="468" t="s">
        <v>62</v>
      </c>
      <c r="C16" s="468"/>
      <c r="D16" s="468"/>
      <c r="E16" s="468"/>
      <c r="F16" s="468"/>
      <c r="G16" s="468"/>
      <c r="H16" s="468"/>
      <c r="I16" s="468"/>
      <c r="J16" s="468"/>
      <c r="K16" s="468"/>
      <c r="L16" s="468"/>
      <c r="M16" s="468"/>
      <c r="N16" s="468"/>
      <c r="O16" s="468"/>
      <c r="P16" s="468"/>
      <c r="Q16" s="468"/>
      <c r="R16" s="468"/>
      <c r="S16" s="468"/>
      <c r="T16" s="468"/>
      <c r="U16" s="468"/>
      <c r="V16" s="468"/>
      <c r="W16" s="468"/>
      <c r="X16" s="468"/>
      <c r="Y16" s="468"/>
      <c r="Z16" s="468"/>
      <c r="AA16" s="468"/>
      <c r="AB16" s="468"/>
    </row>
    <row r="17" spans="2:33" ht="20.100000000000001" customHeight="1"/>
    <row r="18" spans="2:33" ht="30" customHeight="1">
      <c r="B18" s="468">
        <v>1</v>
      </c>
      <c r="C18" s="468"/>
      <c r="D18" s="19" t="s">
        <v>172</v>
      </c>
      <c r="AF18" s="43" t="str">
        <f>IF(入力シート!$L$46="事業計画変更","○","")</f>
        <v/>
      </c>
      <c r="AG18" s="41"/>
    </row>
    <row r="19" spans="2:33" ht="15" customHeight="1">
      <c r="B19" s="512"/>
      <c r="C19" s="512"/>
      <c r="AF19" s="50"/>
    </row>
    <row r="20" spans="2:33" ht="30" customHeight="1">
      <c r="B20" s="468">
        <v>2</v>
      </c>
      <c r="C20" s="468"/>
      <c r="D20" s="19" t="s">
        <v>173</v>
      </c>
      <c r="AF20" s="43" t="str">
        <f>IF(入力シート!$L$46="補助事業の廃止（中止）","○","")</f>
        <v/>
      </c>
      <c r="AG20" s="41"/>
    </row>
    <row r="21" spans="2:33" ht="20.100000000000001" customHeight="1"/>
    <row r="22" spans="2:33" ht="20.100000000000001" customHeight="1">
      <c r="C22" s="19" t="s">
        <v>174</v>
      </c>
    </row>
    <row r="23" spans="2:33" ht="24.95" customHeight="1">
      <c r="B23" s="513" t="str">
        <f>IF(入力シート!L47="","",入力シート!L47)</f>
        <v/>
      </c>
      <c r="C23" s="513"/>
      <c r="D23" s="513"/>
      <c r="E23" s="513"/>
      <c r="F23" s="513"/>
      <c r="G23" s="513"/>
      <c r="H23" s="513"/>
      <c r="I23" s="513"/>
      <c r="J23" s="513"/>
      <c r="K23" s="513"/>
      <c r="L23" s="513"/>
      <c r="M23" s="513"/>
      <c r="N23" s="513"/>
      <c r="O23" s="513"/>
      <c r="P23" s="513"/>
      <c r="Q23" s="513"/>
      <c r="R23" s="513"/>
      <c r="S23" s="513"/>
      <c r="T23" s="513"/>
      <c r="U23" s="513"/>
      <c r="V23" s="513"/>
      <c r="W23" s="513"/>
      <c r="X23" s="513"/>
      <c r="Y23" s="513"/>
      <c r="Z23" s="513"/>
      <c r="AA23" s="513"/>
      <c r="AB23" s="513"/>
    </row>
    <row r="24" spans="2:33" ht="24.95" customHeight="1">
      <c r="B24" s="93"/>
      <c r="C24" s="93"/>
      <c r="D24" s="93"/>
      <c r="E24" s="93"/>
      <c r="F24" s="93"/>
      <c r="G24" s="93"/>
      <c r="H24" s="93"/>
      <c r="I24" s="48"/>
      <c r="J24" s="48"/>
      <c r="K24" s="48"/>
      <c r="L24" s="506" t="str">
        <f>IF(AF24=0,"","変更前")</f>
        <v/>
      </c>
      <c r="M24" s="506"/>
      <c r="N24" s="506"/>
      <c r="O24" s="506"/>
      <c r="P24" s="506"/>
      <c r="Q24" s="506"/>
      <c r="R24" s="506"/>
      <c r="S24" s="129"/>
      <c r="T24" s="129"/>
      <c r="U24" s="506" t="str">
        <f>IF(AF24=0,"","変更後")</f>
        <v/>
      </c>
      <c r="V24" s="506"/>
      <c r="W24" s="506"/>
      <c r="X24" s="506"/>
      <c r="Y24" s="506"/>
      <c r="Z24" s="506"/>
      <c r="AA24" s="48"/>
      <c r="AB24" s="48"/>
      <c r="AF24" s="248">
        <f>MAX(入力シート!A48:A62)</f>
        <v>0</v>
      </c>
    </row>
    <row r="25" spans="2:33" ht="24.95" customHeight="1">
      <c r="B25" s="505" t="str">
        <f>IF($AF25="","",VLOOKUP($AF25*10+1,入力シート!$B$48:$D$62,2,FALSE))</f>
        <v/>
      </c>
      <c r="C25" s="505"/>
      <c r="D25" s="505"/>
      <c r="E25" s="505"/>
      <c r="F25" s="505"/>
      <c r="G25" s="505"/>
      <c r="H25" s="505"/>
      <c r="I25" s="505"/>
      <c r="J25" s="505"/>
      <c r="K25" s="94"/>
      <c r="L25" s="508" t="str">
        <f>IF($AF25="","",VLOOKUP($AF25*10+1,入力シート!$B$48:$D$62,3,FALSE))</f>
        <v/>
      </c>
      <c r="M25" s="508"/>
      <c r="N25" s="508"/>
      <c r="O25" s="508"/>
      <c r="P25" s="508"/>
      <c r="Q25" s="508"/>
      <c r="R25" s="508"/>
      <c r="S25" s="130"/>
      <c r="T25" s="131"/>
      <c r="U25" s="507" t="str">
        <f>IF($AF25="","",VLOOKUP($AF25*10+2,入力シート!$B$48:$D$62,3,FALSE))</f>
        <v/>
      </c>
      <c r="V25" s="507"/>
      <c r="W25" s="507"/>
      <c r="X25" s="507"/>
      <c r="Y25" s="507"/>
      <c r="Z25" s="507"/>
      <c r="AA25" s="95"/>
      <c r="AB25" s="52"/>
      <c r="AF25" s="249" t="str">
        <f>IF(AF24=0,"",1)</f>
        <v/>
      </c>
    </row>
    <row r="26" spans="2:33" s="92" customFormat="1" ht="24.95" customHeight="1">
      <c r="B26" s="505" t="str">
        <f>IF($AF26="","",VLOOKUP($AF26*10+1,入力シート!$B$48:$D$62,2,FALSE))</f>
        <v/>
      </c>
      <c r="C26" s="505"/>
      <c r="D26" s="505"/>
      <c r="E26" s="505"/>
      <c r="F26" s="505"/>
      <c r="G26" s="505"/>
      <c r="H26" s="505"/>
      <c r="I26" s="505"/>
      <c r="J26" s="505"/>
      <c r="K26" s="94"/>
      <c r="L26" s="508" t="str">
        <f>IF($AF26="","",VLOOKUP($AF26*10+1,入力シート!$B$48:$D$62,3,FALSE))</f>
        <v/>
      </c>
      <c r="M26" s="508"/>
      <c r="N26" s="508"/>
      <c r="O26" s="508"/>
      <c r="P26" s="508"/>
      <c r="Q26" s="508"/>
      <c r="R26" s="508"/>
      <c r="S26" s="130"/>
      <c r="T26" s="131"/>
      <c r="U26" s="507" t="str">
        <f>IF($AF26="","",VLOOKUP($AF26*10+2,入力シート!$B$48:$D$62,3,FALSE))</f>
        <v/>
      </c>
      <c r="V26" s="507"/>
      <c r="W26" s="507"/>
      <c r="X26" s="507"/>
      <c r="Y26" s="507"/>
      <c r="Z26" s="507"/>
      <c r="AA26" s="95"/>
      <c r="AB26" s="95"/>
      <c r="AF26" s="249" t="str">
        <f>IF(AF25="","",IF($AF$24&lt;AF25+1,"",AF25+1))</f>
        <v/>
      </c>
    </row>
    <row r="27" spans="2:33" s="92" customFormat="1" ht="24.95" customHeight="1">
      <c r="B27" s="505" t="str">
        <f>IF($AF27="","",VLOOKUP($AF27*10+1,入力シート!$B$48:$D$62,2,FALSE))</f>
        <v/>
      </c>
      <c r="C27" s="505"/>
      <c r="D27" s="505"/>
      <c r="E27" s="505"/>
      <c r="F27" s="505"/>
      <c r="G27" s="505"/>
      <c r="H27" s="505"/>
      <c r="I27" s="505"/>
      <c r="J27" s="505"/>
      <c r="K27" s="94"/>
      <c r="L27" s="508" t="str">
        <f>IF($AF27="","",VLOOKUP($AF27*10+1,入力シート!$B$48:$D$62,3,FALSE))</f>
        <v/>
      </c>
      <c r="M27" s="508"/>
      <c r="N27" s="508"/>
      <c r="O27" s="508"/>
      <c r="P27" s="508"/>
      <c r="Q27" s="508"/>
      <c r="R27" s="508"/>
      <c r="S27" s="130"/>
      <c r="T27" s="131"/>
      <c r="U27" s="507" t="str">
        <f>IF($AF27="","",VLOOKUP($AF27*10+2,入力シート!$B$48:$D$62,3,FALSE))</f>
        <v/>
      </c>
      <c r="V27" s="507"/>
      <c r="W27" s="507"/>
      <c r="X27" s="507"/>
      <c r="Y27" s="507"/>
      <c r="Z27" s="507"/>
      <c r="AA27" s="95"/>
      <c r="AB27" s="95"/>
      <c r="AF27" s="249" t="str">
        <f t="shared" ref="AF27:AF31" si="0">IF(AF26="","",IF($AF$24&lt;AF26+1,"",AF26+1))</f>
        <v/>
      </c>
    </row>
    <row r="28" spans="2:33" s="92" customFormat="1" ht="24.95" customHeight="1">
      <c r="B28" s="505" t="str">
        <f>IF($AF28="","",VLOOKUP($AF28*10+1,入力シート!$B$48:$D$62,2,FALSE))</f>
        <v/>
      </c>
      <c r="C28" s="505"/>
      <c r="D28" s="505"/>
      <c r="E28" s="505"/>
      <c r="F28" s="505"/>
      <c r="G28" s="505"/>
      <c r="H28" s="505"/>
      <c r="I28" s="505"/>
      <c r="J28" s="505"/>
      <c r="K28" s="94"/>
      <c r="L28" s="508" t="str">
        <f>IF($AF28="","",VLOOKUP($AF28*10+1,入力シート!$B$48:$D$62,3,FALSE))</f>
        <v/>
      </c>
      <c r="M28" s="508"/>
      <c r="N28" s="508"/>
      <c r="O28" s="508"/>
      <c r="P28" s="508"/>
      <c r="Q28" s="508"/>
      <c r="R28" s="508"/>
      <c r="S28" s="130"/>
      <c r="T28" s="131"/>
      <c r="U28" s="507" t="str">
        <f>IF($AF28="","",VLOOKUP($AF28*10+2,入力シート!$B$48:$D$62,3,FALSE))</f>
        <v/>
      </c>
      <c r="V28" s="507"/>
      <c r="W28" s="507"/>
      <c r="X28" s="507"/>
      <c r="Y28" s="507"/>
      <c r="Z28" s="507"/>
      <c r="AA28" s="95"/>
      <c r="AB28" s="95"/>
      <c r="AF28" s="249" t="str">
        <f t="shared" si="0"/>
        <v/>
      </c>
    </row>
    <row r="29" spans="2:33" s="92" customFormat="1" ht="24.95" customHeight="1">
      <c r="B29" s="505" t="str">
        <f>IF($AF29="","",VLOOKUP($AF29*10+1,入力シート!$B$48:$D$62,2,FALSE))</f>
        <v/>
      </c>
      <c r="C29" s="505"/>
      <c r="D29" s="505"/>
      <c r="E29" s="505"/>
      <c r="F29" s="505"/>
      <c r="G29" s="505"/>
      <c r="H29" s="505"/>
      <c r="I29" s="505"/>
      <c r="J29" s="505"/>
      <c r="K29" s="94"/>
      <c r="L29" s="508" t="str">
        <f>IF($AF29="","",VLOOKUP($AF29*10+1,入力シート!$B$48:$D$62,3,FALSE))</f>
        <v/>
      </c>
      <c r="M29" s="508"/>
      <c r="N29" s="508"/>
      <c r="O29" s="508"/>
      <c r="P29" s="508"/>
      <c r="Q29" s="508"/>
      <c r="R29" s="508"/>
      <c r="S29" s="130"/>
      <c r="T29" s="131"/>
      <c r="U29" s="507" t="str">
        <f>IF($AF29="","",VLOOKUP($AF29*10+2,入力シート!$B$48:$D$62,3,FALSE))</f>
        <v/>
      </c>
      <c r="V29" s="507"/>
      <c r="W29" s="507"/>
      <c r="X29" s="507"/>
      <c r="Y29" s="507"/>
      <c r="Z29" s="507"/>
      <c r="AA29" s="95"/>
      <c r="AB29" s="95"/>
      <c r="AF29" s="249" t="str">
        <f t="shared" si="0"/>
        <v/>
      </c>
    </row>
    <row r="30" spans="2:33" s="92" customFormat="1" ht="24.95" customHeight="1">
      <c r="B30" s="505" t="str">
        <f>IF($AF30="","",VLOOKUP($AF30*10+1,入力シート!$B$48:$D$62,2,FALSE))</f>
        <v/>
      </c>
      <c r="C30" s="505"/>
      <c r="D30" s="505"/>
      <c r="E30" s="505"/>
      <c r="F30" s="505"/>
      <c r="G30" s="505"/>
      <c r="H30" s="505"/>
      <c r="I30" s="505"/>
      <c r="J30" s="505"/>
      <c r="K30" s="94"/>
      <c r="L30" s="508" t="str">
        <f>IF($AF30="","",VLOOKUP($AF30*10+1,入力シート!$B$48:$D$62,3,FALSE))</f>
        <v/>
      </c>
      <c r="M30" s="508"/>
      <c r="N30" s="508"/>
      <c r="O30" s="508"/>
      <c r="P30" s="508"/>
      <c r="Q30" s="508"/>
      <c r="R30" s="508"/>
      <c r="S30" s="130"/>
      <c r="T30" s="131"/>
      <c r="U30" s="507" t="str">
        <f>IF($AF30="","",VLOOKUP($AF30*10+2,入力シート!$B$48:$D$62,3,FALSE))</f>
        <v/>
      </c>
      <c r="V30" s="507"/>
      <c r="W30" s="507"/>
      <c r="X30" s="507"/>
      <c r="Y30" s="507"/>
      <c r="Z30" s="507"/>
      <c r="AA30" s="95"/>
      <c r="AB30" s="95"/>
      <c r="AF30" s="250" t="str">
        <f t="shared" si="0"/>
        <v/>
      </c>
    </row>
    <row r="31" spans="2:33" ht="24.95" customHeight="1">
      <c r="B31" s="505" t="str">
        <f>IF($AF31="","",VLOOKUP($AF31*10+1,入力シート!$B$48:$D$62,2,FALSE))</f>
        <v/>
      </c>
      <c r="C31" s="505"/>
      <c r="D31" s="505"/>
      <c r="E31" s="505"/>
      <c r="F31" s="505"/>
      <c r="G31" s="505"/>
      <c r="H31" s="505"/>
      <c r="I31" s="505"/>
      <c r="J31" s="505"/>
      <c r="K31" s="95"/>
      <c r="L31" s="508" t="str">
        <f>IF($AF31="","",VLOOKUP($AF31*10+1,入力シート!$B$48:$D$62,3,FALSE))</f>
        <v/>
      </c>
      <c r="M31" s="508"/>
      <c r="N31" s="508"/>
      <c r="O31" s="508"/>
      <c r="P31" s="508"/>
      <c r="Q31" s="508"/>
      <c r="R31" s="508"/>
      <c r="S31" s="130"/>
      <c r="T31" s="131"/>
      <c r="U31" s="507" t="str">
        <f>IF($AF31="","",VLOOKUP($AF31*10+2,入力シート!$B$48:$D$62,3,FALSE))</f>
        <v/>
      </c>
      <c r="V31" s="507"/>
      <c r="W31" s="507"/>
      <c r="X31" s="507"/>
      <c r="Y31" s="507"/>
      <c r="Z31" s="507"/>
      <c r="AA31" s="95"/>
      <c r="AB31" s="52"/>
      <c r="AF31" s="251" t="str">
        <f t="shared" si="0"/>
        <v/>
      </c>
    </row>
    <row r="32" spans="2:33" ht="20.100000000000001" customHeight="1">
      <c r="B32" s="19" t="s">
        <v>184</v>
      </c>
      <c r="C32" s="19" t="s">
        <v>186</v>
      </c>
    </row>
    <row r="33" spans="3:3" ht="20.100000000000001" customHeight="1">
      <c r="C33" s="19" t="s">
        <v>185</v>
      </c>
    </row>
    <row r="34" spans="3:3" ht="20.100000000000001" customHeight="1"/>
    <row r="35" spans="3:3" ht="20.100000000000001" customHeight="1"/>
    <row r="36" spans="3:3" ht="20.100000000000001" customHeight="1"/>
    <row r="37" spans="3:3" ht="20.100000000000001" customHeight="1"/>
    <row r="38" spans="3:3" ht="20.100000000000001" customHeight="1"/>
    <row r="39" spans="3:3" ht="20.100000000000001" customHeight="1"/>
    <row r="40" spans="3:3" ht="20.100000000000001" customHeight="1"/>
    <row r="41" spans="3:3" ht="20.100000000000001" customHeight="1"/>
    <row r="42" spans="3:3" ht="20.100000000000001" customHeight="1"/>
    <row r="43" spans="3:3" ht="20.100000000000001" customHeight="1"/>
    <row r="44" spans="3:3" ht="20.100000000000001" customHeight="1"/>
    <row r="45" spans="3:3" ht="20.100000000000001" customHeight="1"/>
    <row r="46" spans="3:3" ht="20.100000000000001" customHeight="1"/>
    <row r="47" spans="3:3" ht="20.100000000000001" customHeight="1"/>
    <row r="48" spans="3:3"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sheetData>
  <mergeCells count="40">
    <mergeCell ref="B23:AB23"/>
    <mergeCell ref="B25:J25"/>
    <mergeCell ref="B26:J26"/>
    <mergeCell ref="B27:J27"/>
    <mergeCell ref="B28:J28"/>
    <mergeCell ref="L24:R24"/>
    <mergeCell ref="L25:R25"/>
    <mergeCell ref="L26:R26"/>
    <mergeCell ref="L27:R27"/>
    <mergeCell ref="L28:R28"/>
    <mergeCell ref="U27:Z27"/>
    <mergeCell ref="U28:Z28"/>
    <mergeCell ref="B13:AB13"/>
    <mergeCell ref="B14:AB14"/>
    <mergeCell ref="B16:AB16"/>
    <mergeCell ref="B18:C18"/>
    <mergeCell ref="B20:C20"/>
    <mergeCell ref="B19:C19"/>
    <mergeCell ref="AB10:AC10"/>
    <mergeCell ref="B12:AB12"/>
    <mergeCell ref="B3:AC3"/>
    <mergeCell ref="X5:AC5"/>
    <mergeCell ref="F7:L7"/>
    <mergeCell ref="P9:Q9"/>
    <mergeCell ref="R9:S9"/>
    <mergeCell ref="U9:AC9"/>
    <mergeCell ref="R10:S10"/>
    <mergeCell ref="U10:Y10"/>
    <mergeCell ref="B29:J29"/>
    <mergeCell ref="B30:J30"/>
    <mergeCell ref="B31:J31"/>
    <mergeCell ref="U24:Z24"/>
    <mergeCell ref="U25:Z25"/>
    <mergeCell ref="U26:Z26"/>
    <mergeCell ref="L29:R29"/>
    <mergeCell ref="L30:R30"/>
    <mergeCell ref="L31:R31"/>
    <mergeCell ref="U29:Z29"/>
    <mergeCell ref="U30:Z30"/>
    <mergeCell ref="U31:Z31"/>
  </mergeCells>
  <phoneticPr fontId="2"/>
  <pageMargins left="0.78740157480314965" right="0.78740157480314965" top="0.78740157480314965" bottom="0.59055118110236227" header="0.31496062992125984" footer="0.31496062992125984"/>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AF220"/>
  <sheetViews>
    <sheetView view="pageBreakPreview" zoomScaleNormal="100" zoomScaleSheetLayoutView="100" workbookViewId="0">
      <selection activeCell="B13" sqref="B13"/>
    </sheetView>
  </sheetViews>
  <sheetFormatPr defaultRowHeight="13.5"/>
  <cols>
    <col min="1" max="1" width="0.875" style="117" customWidth="1"/>
    <col min="2" max="2" width="2.875" style="117" customWidth="1"/>
    <col min="3" max="3" width="2.75" style="117" customWidth="1"/>
    <col min="4" max="5" width="3.25" style="117" customWidth="1"/>
    <col min="6" max="6" width="3.375" style="117" customWidth="1"/>
    <col min="7" max="8" width="0.875" style="117" customWidth="1"/>
    <col min="9" max="10" width="3" style="117" customWidth="1"/>
    <col min="11" max="11" width="0.875" style="117" customWidth="1"/>
    <col min="12" max="12" width="2.375" style="117" customWidth="1"/>
    <col min="13" max="13" width="0.875" style="117" customWidth="1"/>
    <col min="14" max="14" width="2.75" style="117" customWidth="1"/>
    <col min="15" max="15" width="7.25" style="117" customWidth="1"/>
    <col min="16" max="16" width="3.5" style="117" customWidth="1"/>
    <col min="17" max="18" width="4.25" style="117" customWidth="1"/>
    <col min="19" max="20" width="0.875" style="117" customWidth="1"/>
    <col min="21" max="21" width="5.125" style="117" customWidth="1"/>
    <col min="22" max="22" width="0.875" style="117" customWidth="1"/>
    <col min="23" max="23" width="3.25" style="117" customWidth="1"/>
    <col min="24" max="24" width="0.875" style="117" customWidth="1"/>
    <col min="25" max="25" width="6.625" style="117" customWidth="1"/>
    <col min="26" max="26" width="6.875" style="117" customWidth="1"/>
    <col min="27" max="27" width="6" style="117" customWidth="1"/>
    <col min="28" max="28" width="2.375" style="117" customWidth="1"/>
    <col min="29" max="29" width="0.875" style="117" customWidth="1"/>
    <col min="30" max="50" width="4.625" style="117" customWidth="1"/>
    <col min="51" max="16384" width="9" style="117"/>
  </cols>
  <sheetData>
    <row r="1" spans="1:31" ht="20.100000000000001" customHeight="1">
      <c r="B1" s="117" t="s">
        <v>314</v>
      </c>
    </row>
    <row r="2" spans="1:31" ht="20.100000000000001" customHeight="1"/>
    <row r="3" spans="1:31" ht="20.100000000000001" customHeight="1">
      <c r="B3" s="514" t="s">
        <v>376</v>
      </c>
      <c r="C3" s="514"/>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514"/>
    </row>
    <row r="4" spans="1:31" ht="20.100000000000001" customHeight="1"/>
    <row r="5" spans="1:31" ht="20.100000000000001" customHeight="1">
      <c r="X5" s="515" t="str">
        <f>入力シート!D64</f>
        <v>　　　　年　　月　　日</v>
      </c>
      <c r="Y5" s="516"/>
      <c r="Z5" s="516"/>
      <c r="AA5" s="516"/>
      <c r="AB5" s="516"/>
      <c r="AC5" s="516"/>
      <c r="AD5" s="133"/>
      <c r="AE5" s="133"/>
    </row>
    <row r="6" spans="1:31" ht="20.100000000000001" customHeight="1"/>
    <row r="7" spans="1:31" ht="20.100000000000001" customHeight="1">
      <c r="C7" s="134" t="s">
        <v>42</v>
      </c>
      <c r="D7" s="134"/>
      <c r="E7" s="134"/>
      <c r="F7" s="516" t="str">
        <f>IF(入力シート!L5="","",入力シート!L5)</f>
        <v/>
      </c>
      <c r="G7" s="516"/>
      <c r="H7" s="516"/>
      <c r="I7" s="516"/>
      <c r="J7" s="516"/>
      <c r="K7" s="516"/>
      <c r="L7" s="516"/>
      <c r="M7" s="134"/>
      <c r="N7" s="134" t="s">
        <v>43</v>
      </c>
    </row>
    <row r="8" spans="1:31" ht="20.100000000000001" customHeight="1"/>
    <row r="9" spans="1:31" ht="24.95" customHeight="1">
      <c r="P9" s="514" t="s">
        <v>2</v>
      </c>
      <c r="Q9" s="514"/>
      <c r="R9" s="517" t="s">
        <v>3</v>
      </c>
      <c r="S9" s="517"/>
      <c r="T9" s="135"/>
      <c r="U9" s="518" t="str">
        <f>IF(入力シート!L65="",IF(入力シート!L7="","",入力シート!L7),入力シート!L65)</f>
        <v/>
      </c>
      <c r="V9" s="518"/>
      <c r="W9" s="518"/>
      <c r="X9" s="518"/>
      <c r="Y9" s="518"/>
      <c r="Z9" s="518"/>
      <c r="AA9" s="518"/>
      <c r="AB9" s="518"/>
      <c r="AC9" s="518"/>
    </row>
    <row r="10" spans="1:31" ht="24.95" customHeight="1">
      <c r="Q10" s="136"/>
      <c r="R10" s="519" t="s">
        <v>4</v>
      </c>
      <c r="S10" s="519"/>
      <c r="T10" s="137"/>
      <c r="U10" s="520" t="str">
        <f>IF(入力シート!L6="","",入力シート!L6)</f>
        <v/>
      </c>
      <c r="V10" s="520"/>
      <c r="W10" s="520"/>
      <c r="X10" s="520"/>
      <c r="Y10" s="520"/>
      <c r="Z10" s="103"/>
      <c r="AA10" s="138"/>
      <c r="AB10" s="521"/>
      <c r="AC10" s="521"/>
    </row>
    <row r="11" spans="1:31" ht="20.100000000000001" customHeight="1"/>
    <row r="12" spans="1:31" ht="20.100000000000001" customHeight="1">
      <c r="B12" s="516" t="str">
        <f>"　"&amp;入力シート!D66&amp;"付け東北保衛第"&amp;IF(入力シート!L67="","　　　",DBCS(入力シート!L67))&amp;"号で補助金交付決定通知に係わる合併"</f>
        <v>　　　　　年　　月　　日付け東北保衛第　　　号で補助金交付決定通知に係わる合併</v>
      </c>
      <c r="C12" s="516"/>
      <c r="D12" s="516"/>
      <c r="E12" s="516"/>
      <c r="F12" s="516"/>
      <c r="G12" s="516"/>
      <c r="H12" s="516"/>
      <c r="I12" s="516"/>
      <c r="J12" s="516"/>
      <c r="K12" s="516"/>
      <c r="L12" s="516"/>
      <c r="M12" s="516"/>
      <c r="N12" s="516"/>
      <c r="O12" s="516"/>
      <c r="P12" s="516"/>
      <c r="Q12" s="516"/>
      <c r="R12" s="516"/>
      <c r="S12" s="516"/>
      <c r="T12" s="516"/>
      <c r="U12" s="516"/>
      <c r="V12" s="516"/>
      <c r="W12" s="516"/>
      <c r="X12" s="516"/>
      <c r="Y12" s="516"/>
      <c r="Z12" s="516"/>
      <c r="AA12" s="516"/>
      <c r="AB12" s="516"/>
    </row>
    <row r="13" spans="1:31" ht="20.100000000000001" customHeight="1">
      <c r="B13" s="117" t="s">
        <v>164</v>
      </c>
    </row>
    <row r="14" spans="1:31" ht="9.9499999999999993" customHeight="1"/>
    <row r="15" spans="1:31" ht="30" customHeight="1">
      <c r="A15" s="105"/>
      <c r="B15" s="443" t="s">
        <v>7</v>
      </c>
      <c r="C15" s="443"/>
      <c r="D15" s="443"/>
      <c r="E15" s="443"/>
      <c r="F15" s="443"/>
      <c r="G15" s="104"/>
      <c r="H15" s="105"/>
      <c r="I15" s="522" t="str">
        <f>IF(入力シート!L16="","",入力シート!L16)</f>
        <v/>
      </c>
      <c r="J15" s="522"/>
      <c r="K15" s="522"/>
      <c r="L15" s="522"/>
      <c r="M15" s="522"/>
      <c r="N15" s="522"/>
      <c r="O15" s="522"/>
      <c r="P15" s="522"/>
      <c r="Q15" s="522"/>
      <c r="R15" s="522"/>
      <c r="S15" s="522"/>
      <c r="T15" s="522"/>
      <c r="U15" s="522"/>
      <c r="V15" s="522"/>
      <c r="W15" s="522"/>
      <c r="X15" s="522"/>
      <c r="Y15" s="522"/>
      <c r="Z15" s="522"/>
      <c r="AA15" s="522"/>
      <c r="AB15" s="522"/>
      <c r="AC15" s="104"/>
    </row>
    <row r="16" spans="1:31" ht="15" customHeight="1">
      <c r="A16" s="524"/>
      <c r="B16" s="527" t="s">
        <v>8</v>
      </c>
      <c r="C16" s="527"/>
      <c r="D16" s="527"/>
      <c r="E16" s="527"/>
      <c r="F16" s="527"/>
      <c r="G16" s="530"/>
      <c r="H16" s="139"/>
      <c r="I16" s="527" t="s">
        <v>36</v>
      </c>
      <c r="J16" s="527"/>
      <c r="K16" s="527"/>
      <c r="L16" s="527"/>
      <c r="M16" s="140"/>
      <c r="N16" s="533" t="str">
        <f>IF(入力シート!L11="","",入力シート!L11)</f>
        <v/>
      </c>
      <c r="O16" s="533"/>
      <c r="P16" s="533"/>
      <c r="Q16" s="533"/>
      <c r="R16" s="533"/>
      <c r="S16" s="141"/>
      <c r="T16" s="139"/>
      <c r="U16" s="527" t="s">
        <v>39</v>
      </c>
      <c r="V16" s="527"/>
      <c r="W16" s="527"/>
      <c r="X16" s="140"/>
      <c r="Y16" s="533" t="str">
        <f>IF(入力シート!L13="","",入力シート!L13)</f>
        <v/>
      </c>
      <c r="Z16" s="533"/>
      <c r="AA16" s="533"/>
      <c r="AB16" s="533"/>
      <c r="AC16" s="141"/>
    </row>
    <row r="17" spans="1:32" ht="15" customHeight="1">
      <c r="A17" s="525"/>
      <c r="B17" s="528"/>
      <c r="C17" s="528"/>
      <c r="D17" s="528"/>
      <c r="E17" s="528"/>
      <c r="F17" s="528"/>
      <c r="G17" s="531"/>
      <c r="H17" s="142"/>
      <c r="I17" s="529"/>
      <c r="J17" s="529"/>
      <c r="K17" s="529"/>
      <c r="L17" s="529"/>
      <c r="M17" s="101"/>
      <c r="N17" s="534" t="str">
        <f>IF(入力シート!L12="","",入力シート!L12)</f>
        <v/>
      </c>
      <c r="O17" s="534"/>
      <c r="P17" s="534"/>
      <c r="Q17" s="534"/>
      <c r="R17" s="534"/>
      <c r="S17" s="143"/>
      <c r="T17" s="142"/>
      <c r="U17" s="529"/>
      <c r="V17" s="529"/>
      <c r="W17" s="529"/>
      <c r="X17" s="101"/>
      <c r="Y17" s="534"/>
      <c r="Z17" s="534"/>
      <c r="AA17" s="534"/>
      <c r="AB17" s="534"/>
      <c r="AC17" s="143"/>
    </row>
    <row r="18" spans="1:32" ht="30" customHeight="1">
      <c r="A18" s="526"/>
      <c r="B18" s="529"/>
      <c r="C18" s="529"/>
      <c r="D18" s="529"/>
      <c r="E18" s="529"/>
      <c r="F18" s="529"/>
      <c r="G18" s="532"/>
      <c r="H18" s="105"/>
      <c r="I18" s="443" t="s">
        <v>37</v>
      </c>
      <c r="J18" s="443"/>
      <c r="K18" s="443"/>
      <c r="L18" s="443"/>
      <c r="M18" s="106"/>
      <c r="N18" s="523" t="str">
        <f>IF(入力シート!L14="","",入力シート!L14)</f>
        <v/>
      </c>
      <c r="O18" s="523"/>
      <c r="P18" s="523"/>
      <c r="Q18" s="523"/>
      <c r="R18" s="523"/>
      <c r="S18" s="104"/>
      <c r="T18" s="105"/>
      <c r="U18" s="443" t="s">
        <v>40</v>
      </c>
      <c r="V18" s="443"/>
      <c r="W18" s="443"/>
      <c r="X18" s="106"/>
      <c r="Y18" s="522" t="str">
        <f>IF(入力シート!L15="","",入力シート!L15)</f>
        <v/>
      </c>
      <c r="Z18" s="522"/>
      <c r="AA18" s="144"/>
      <c r="AB18" s="106"/>
      <c r="AC18" s="104"/>
    </row>
    <row r="19" spans="1:32" ht="24.95" customHeight="1">
      <c r="A19" s="139"/>
      <c r="B19" s="527" t="s">
        <v>9</v>
      </c>
      <c r="C19" s="527"/>
      <c r="D19" s="527"/>
      <c r="E19" s="527"/>
      <c r="F19" s="527"/>
      <c r="G19" s="141"/>
      <c r="H19" s="139"/>
      <c r="I19" s="140" t="s">
        <v>35</v>
      </c>
      <c r="J19" s="535" t="str">
        <f>DBCS(TEXT(SUM(入力シート!C55,入力シート!C57,入力シート!C59),"#,##0"))</f>
        <v>０</v>
      </c>
      <c r="K19" s="535"/>
      <c r="L19" s="535"/>
      <c r="M19" s="535"/>
      <c r="N19" s="535"/>
      <c r="O19" s="535"/>
      <c r="P19" s="145" t="s">
        <v>38</v>
      </c>
      <c r="Q19" s="533"/>
      <c r="R19" s="533"/>
      <c r="S19" s="533"/>
      <c r="T19" s="533"/>
      <c r="U19" s="533"/>
      <c r="V19" s="533"/>
      <c r="W19" s="533"/>
      <c r="X19" s="533"/>
      <c r="Y19" s="533"/>
      <c r="Z19" s="533"/>
      <c r="AA19" s="533"/>
      <c r="AB19" s="533"/>
      <c r="AC19" s="141"/>
    </row>
    <row r="20" spans="1:32" ht="24.95" customHeight="1">
      <c r="A20" s="146"/>
      <c r="B20" s="147"/>
      <c r="C20" s="147"/>
      <c r="D20" s="147"/>
      <c r="E20" s="147"/>
      <c r="F20" s="147"/>
      <c r="G20" s="148"/>
      <c r="H20" s="146"/>
      <c r="I20" s="98"/>
      <c r="J20" s="149" t="s">
        <v>211</v>
      </c>
      <c r="K20" s="97"/>
      <c r="L20" s="97"/>
      <c r="N20" s="450" t="s">
        <v>212</v>
      </c>
      <c r="O20" s="450"/>
      <c r="P20" s="450"/>
      <c r="Q20" s="450"/>
      <c r="R20" s="98"/>
      <c r="S20" s="98"/>
      <c r="T20" s="98"/>
      <c r="U20" s="440" t="str">
        <f>IF(入力シート!L17="","",DBCS(TEXT(入力シート!C55,"#,##0")))</f>
        <v/>
      </c>
      <c r="V20" s="440"/>
      <c r="W20" s="440"/>
      <c r="X20" s="440"/>
      <c r="Y20" s="440"/>
      <c r="Z20" s="99" t="s">
        <v>38</v>
      </c>
      <c r="AA20" s="98"/>
      <c r="AB20" s="98"/>
      <c r="AC20" s="148"/>
    </row>
    <row r="21" spans="1:32" ht="24.95" customHeight="1">
      <c r="A21" s="146"/>
      <c r="B21" s="147"/>
      <c r="C21" s="147"/>
      <c r="D21" s="147"/>
      <c r="E21" s="147"/>
      <c r="F21" s="147"/>
      <c r="G21" s="148"/>
      <c r="H21" s="146"/>
      <c r="I21" s="98"/>
      <c r="J21" s="97"/>
      <c r="K21" s="97"/>
      <c r="L21" s="97"/>
      <c r="N21" s="450" t="s">
        <v>213</v>
      </c>
      <c r="O21" s="450"/>
      <c r="P21" s="450"/>
      <c r="Q21" s="450"/>
      <c r="R21" s="98"/>
      <c r="S21" s="98"/>
      <c r="T21" s="98"/>
      <c r="U21" s="440" t="str">
        <f>IF(AND(入力シート!L56="",入力シート!L57=""),"",DBCS(TEXT(入力シート!C57,"#,##0")))</f>
        <v/>
      </c>
      <c r="V21" s="440"/>
      <c r="W21" s="440"/>
      <c r="X21" s="440"/>
      <c r="Y21" s="440"/>
      <c r="Z21" s="99" t="s">
        <v>38</v>
      </c>
      <c r="AA21" s="98"/>
      <c r="AB21" s="98"/>
      <c r="AC21" s="148"/>
    </row>
    <row r="22" spans="1:32" ht="24.95" customHeight="1">
      <c r="A22" s="142"/>
      <c r="B22" s="150"/>
      <c r="C22" s="150"/>
      <c r="D22" s="150"/>
      <c r="E22" s="150"/>
      <c r="F22" s="150"/>
      <c r="G22" s="143"/>
      <c r="H22" s="142"/>
      <c r="I22" s="101"/>
      <c r="J22" s="100"/>
      <c r="K22" s="100"/>
      <c r="L22" s="100"/>
      <c r="N22" s="451" t="s">
        <v>214</v>
      </c>
      <c r="O22" s="451"/>
      <c r="P22" s="451"/>
      <c r="Q22" s="451"/>
      <c r="R22" s="101"/>
      <c r="S22" s="101"/>
      <c r="T22" s="101"/>
      <c r="U22" s="441" t="str">
        <f>IF(AND(入力シート!L58="",入力シート!L59=""),"",DBCS(TEXT(入力シート!C59,"#,##0")))</f>
        <v/>
      </c>
      <c r="V22" s="441"/>
      <c r="W22" s="441"/>
      <c r="X22" s="441"/>
      <c r="Y22" s="441"/>
      <c r="Z22" s="102" t="s">
        <v>38</v>
      </c>
      <c r="AA22" s="101"/>
      <c r="AB22" s="101"/>
      <c r="AC22" s="143"/>
    </row>
    <row r="23" spans="1:32" ht="30" customHeight="1">
      <c r="A23" s="105"/>
      <c r="B23" s="443" t="s">
        <v>378</v>
      </c>
      <c r="C23" s="443"/>
      <c r="D23" s="443"/>
      <c r="E23" s="443"/>
      <c r="F23" s="443"/>
      <c r="G23" s="104"/>
      <c r="H23" s="105"/>
      <c r="I23" s="522" t="str">
        <f>IF(入力シート!L8="","",入力シート!L8)</f>
        <v/>
      </c>
      <c r="J23" s="522"/>
      <c r="K23" s="522"/>
      <c r="L23" s="522"/>
      <c r="M23" s="522"/>
      <c r="N23" s="522"/>
      <c r="O23" s="522"/>
      <c r="P23" s="106"/>
      <c r="Q23" s="444" t="str">
        <f>"（　"&amp;IF(入力シート!L9="本人","①","１")&amp;" 本　人　"&amp;IF(入力シート!L9="共有","②","２")&amp;" 共　有　"&amp;IF(入力シート!L9="その他","③","３")&amp;" その他　）"</f>
        <v>（　１ 本　人　２ 共　有　３ その他　）</v>
      </c>
      <c r="R23" s="444"/>
      <c r="S23" s="444"/>
      <c r="T23" s="444"/>
      <c r="U23" s="444"/>
      <c r="V23" s="444"/>
      <c r="W23" s="444"/>
      <c r="X23" s="444"/>
      <c r="Y23" s="444"/>
      <c r="Z23" s="444"/>
      <c r="AA23" s="444"/>
      <c r="AB23" s="444"/>
      <c r="AC23" s="537"/>
    </row>
    <row r="24" spans="1:32" ht="30" customHeight="1">
      <c r="A24" s="105"/>
      <c r="B24" s="443" t="s">
        <v>10</v>
      </c>
      <c r="C24" s="443"/>
      <c r="D24" s="443"/>
      <c r="E24" s="443"/>
      <c r="F24" s="443"/>
      <c r="G24" s="104"/>
      <c r="H24" s="105"/>
      <c r="I24" s="444" t="str">
        <f>IF(入力シート!L10="専用住宅","①","１")&amp;"　専用住宅　　"&amp;IF(入力シート!L10="併用住宅","②","２")&amp;"　併用住宅　　"&amp;IF(入力シート!L10="その他","③","３")&amp;"　その他"</f>
        <v>１　専用住宅　　２　併用住宅　　３　その他</v>
      </c>
      <c r="J24" s="444"/>
      <c r="K24" s="444"/>
      <c r="L24" s="444"/>
      <c r="M24" s="444"/>
      <c r="N24" s="444"/>
      <c r="O24" s="444"/>
      <c r="P24" s="444"/>
      <c r="Q24" s="444"/>
      <c r="R24" s="444"/>
      <c r="S24" s="444"/>
      <c r="T24" s="444"/>
      <c r="U24" s="444"/>
      <c r="V24" s="444"/>
      <c r="W24" s="444"/>
      <c r="X24" s="444"/>
      <c r="Y24" s="444"/>
      <c r="Z24" s="444"/>
      <c r="AA24" s="444"/>
      <c r="AB24" s="444"/>
      <c r="AC24" s="104"/>
    </row>
    <row r="25" spans="1:32" ht="30" customHeight="1">
      <c r="A25" s="105"/>
      <c r="B25" s="443" t="s">
        <v>216</v>
      </c>
      <c r="C25" s="443"/>
      <c r="D25" s="443"/>
      <c r="E25" s="443"/>
      <c r="F25" s="443"/>
      <c r="G25" s="104"/>
      <c r="H25" s="105"/>
      <c r="I25" s="444" t="str">
        <f>IF(入力シート!L27="新築","①","１")&amp;"　新築　　　　"&amp;IF(入力シート!L27="建替","②","２")&amp;"　建替　　　　"&amp;IF(入力シート!L27="改築","③","３")&amp;"　改築"</f>
        <v>１　新築　　　　２　建替　　　　３　改築</v>
      </c>
      <c r="J25" s="444"/>
      <c r="K25" s="444"/>
      <c r="L25" s="444"/>
      <c r="M25" s="444"/>
      <c r="N25" s="444"/>
      <c r="O25" s="444"/>
      <c r="P25" s="444"/>
      <c r="Q25" s="444"/>
      <c r="R25" s="444"/>
      <c r="S25" s="444"/>
      <c r="T25" s="444"/>
      <c r="U25" s="444"/>
      <c r="V25" s="444"/>
      <c r="W25" s="444"/>
      <c r="X25" s="444"/>
      <c r="Y25" s="444"/>
      <c r="Z25" s="444"/>
      <c r="AA25" s="444"/>
      <c r="AB25" s="444"/>
      <c r="AC25" s="104"/>
    </row>
    <row r="26" spans="1:32" ht="30" customHeight="1">
      <c r="A26" s="105"/>
      <c r="B26" s="443" t="s">
        <v>217</v>
      </c>
      <c r="C26" s="443"/>
      <c r="D26" s="443"/>
      <c r="E26" s="443"/>
      <c r="F26" s="443"/>
      <c r="G26" s="104"/>
      <c r="H26" s="105"/>
      <c r="I26" s="444" t="str">
        <f>IF(AND(入力シート!L18&lt;&gt;"",入力シート!L31="単独処理浄化槽"),"①","１")&amp;"　単独処理浄化槽　　"&amp;IF(AND(入力シート!L18&lt;&gt;"",入力シート!L31="汲み取り便槽"),"②","２")&amp;"　汲み取り便槽"</f>
        <v>１　単独処理浄化槽　　２　汲み取り便槽</v>
      </c>
      <c r="J26" s="444"/>
      <c r="K26" s="444"/>
      <c r="L26" s="444"/>
      <c r="M26" s="444"/>
      <c r="N26" s="444"/>
      <c r="O26" s="444"/>
      <c r="P26" s="444"/>
      <c r="Q26" s="444"/>
      <c r="R26" s="444"/>
      <c r="S26" s="444"/>
      <c r="T26" s="444"/>
      <c r="U26" s="444"/>
      <c r="V26" s="444"/>
      <c r="W26" s="444"/>
      <c r="X26" s="444"/>
      <c r="Y26" s="444"/>
      <c r="Z26" s="444"/>
      <c r="AA26" s="444"/>
      <c r="AB26" s="444"/>
      <c r="AC26" s="104"/>
    </row>
    <row r="27" spans="1:32" ht="30" customHeight="1">
      <c r="A27" s="105"/>
      <c r="B27" s="443" t="s">
        <v>56</v>
      </c>
      <c r="C27" s="443"/>
      <c r="D27" s="443"/>
      <c r="E27" s="443"/>
      <c r="F27" s="443"/>
      <c r="G27" s="104"/>
      <c r="H27" s="105"/>
      <c r="I27" s="443" t="s">
        <v>55</v>
      </c>
      <c r="J27" s="443"/>
      <c r="K27" s="103"/>
      <c r="L27" s="539" t="str">
        <f>入力シート!D68</f>
        <v>　　　　年　　月　　日</v>
      </c>
      <c r="M27" s="540"/>
      <c r="N27" s="540"/>
      <c r="O27" s="540"/>
      <c r="P27" s="540"/>
      <c r="Q27" s="540"/>
      <c r="R27" s="540"/>
      <c r="S27" s="138"/>
      <c r="T27" s="106"/>
      <c r="U27" s="103" t="s">
        <v>54</v>
      </c>
      <c r="V27" s="106"/>
      <c r="W27" s="536" t="str">
        <f>入力シート!D69</f>
        <v>　　　　年　　月　　日</v>
      </c>
      <c r="X27" s="444"/>
      <c r="Y27" s="444"/>
      <c r="Z27" s="444"/>
      <c r="AA27" s="444"/>
      <c r="AB27" s="444"/>
      <c r="AC27" s="104"/>
      <c r="AF27" s="117" t="s">
        <v>199</v>
      </c>
    </row>
    <row r="28" spans="1:32" ht="30" customHeight="1">
      <c r="A28" s="105"/>
      <c r="B28" s="443" t="s">
        <v>57</v>
      </c>
      <c r="C28" s="443"/>
      <c r="D28" s="443"/>
      <c r="E28" s="443"/>
      <c r="F28" s="443"/>
      <c r="G28" s="104"/>
      <c r="H28" s="105"/>
      <c r="I28" s="522" t="str">
        <f>IF(入力シート!L21="","",入力シート!L21)</f>
        <v/>
      </c>
      <c r="J28" s="522"/>
      <c r="K28" s="522"/>
      <c r="L28" s="522"/>
      <c r="M28" s="522"/>
      <c r="N28" s="522"/>
      <c r="O28" s="522"/>
      <c r="P28" s="522"/>
      <c r="Q28" s="522"/>
      <c r="R28" s="522"/>
      <c r="S28" s="522"/>
      <c r="T28" s="522"/>
      <c r="U28" s="522"/>
      <c r="V28" s="522"/>
      <c r="W28" s="522"/>
      <c r="X28" s="522"/>
      <c r="Y28" s="522"/>
      <c r="Z28" s="522"/>
      <c r="AA28" s="522"/>
      <c r="AB28" s="522"/>
      <c r="AC28" s="541"/>
    </row>
    <row r="29" spans="1:32" ht="9.9499999999999993" customHeight="1">
      <c r="A29" s="98"/>
      <c r="B29" s="147"/>
      <c r="C29" s="147"/>
      <c r="D29" s="147"/>
      <c r="E29" s="147"/>
      <c r="F29" s="147"/>
      <c r="G29" s="98"/>
      <c r="H29" s="98"/>
      <c r="I29" s="98"/>
      <c r="J29" s="98"/>
      <c r="K29" s="98"/>
      <c r="L29" s="98"/>
      <c r="M29" s="98"/>
      <c r="N29" s="98"/>
      <c r="O29" s="98"/>
      <c r="P29" s="98"/>
      <c r="Q29" s="98"/>
      <c r="R29" s="98"/>
      <c r="S29" s="98"/>
      <c r="T29" s="98"/>
      <c r="U29" s="98"/>
      <c r="V29" s="98"/>
      <c r="W29" s="98"/>
      <c r="X29" s="98"/>
      <c r="Y29" s="98"/>
      <c r="Z29" s="98"/>
      <c r="AA29" s="98"/>
      <c r="AB29" s="98"/>
      <c r="AC29" s="98"/>
    </row>
    <row r="30" spans="1:32" ht="20.100000000000001" customHeight="1">
      <c r="A30" s="516" t="s">
        <v>13</v>
      </c>
      <c r="B30" s="516"/>
      <c r="C30" s="516"/>
      <c r="D30" s="516"/>
      <c r="E30" s="133"/>
    </row>
    <row r="31" spans="1:32" ht="18.95" customHeight="1">
      <c r="B31" s="538" t="s">
        <v>14</v>
      </c>
      <c r="C31" s="538"/>
      <c r="D31" s="117" t="s">
        <v>49</v>
      </c>
    </row>
    <row r="32" spans="1:32" ht="18.95" customHeight="1">
      <c r="B32" s="538" t="s">
        <v>15</v>
      </c>
      <c r="C32" s="538"/>
      <c r="D32" s="117" t="s">
        <v>50</v>
      </c>
    </row>
    <row r="33" spans="2:4" ht="18.95" customHeight="1">
      <c r="B33" s="538" t="s">
        <v>16</v>
      </c>
      <c r="C33" s="538"/>
      <c r="D33" s="117" t="s">
        <v>337</v>
      </c>
    </row>
    <row r="34" spans="2:4" ht="18.95" customHeight="1">
      <c r="B34" s="538" t="s">
        <v>17</v>
      </c>
      <c r="C34" s="538"/>
      <c r="D34" s="117" t="s">
        <v>338</v>
      </c>
    </row>
    <row r="35" spans="2:4" ht="18.95" customHeight="1">
      <c r="B35" s="538" t="s">
        <v>339</v>
      </c>
      <c r="C35" s="538"/>
      <c r="D35" s="117" t="s">
        <v>51</v>
      </c>
    </row>
    <row r="36" spans="2:4" ht="18.95" customHeight="1">
      <c r="B36" s="538" t="s">
        <v>370</v>
      </c>
      <c r="C36" s="538"/>
      <c r="D36" s="117" t="s">
        <v>371</v>
      </c>
    </row>
    <row r="37" spans="2:4" ht="18.95" customHeight="1">
      <c r="B37" s="538" t="s">
        <v>372</v>
      </c>
      <c r="C37" s="538"/>
      <c r="D37" s="117" t="s">
        <v>52</v>
      </c>
    </row>
    <row r="38" spans="2:4" ht="18.95" customHeight="1">
      <c r="B38" s="538" t="s">
        <v>373</v>
      </c>
      <c r="C38" s="538"/>
      <c r="D38" s="117" t="s">
        <v>53</v>
      </c>
    </row>
    <row r="39" spans="2:4" ht="20.100000000000001" customHeight="1">
      <c r="B39" s="538"/>
      <c r="C39" s="538"/>
    </row>
    <row r="40" spans="2:4" ht="20.100000000000001" customHeight="1">
      <c r="B40" s="538"/>
      <c r="C40" s="538"/>
    </row>
    <row r="41" spans="2:4" ht="20.100000000000001" customHeight="1">
      <c r="B41" s="538"/>
      <c r="C41" s="538"/>
    </row>
    <row r="42" spans="2:4" ht="20.100000000000001" customHeight="1">
      <c r="B42" s="538"/>
      <c r="C42" s="538"/>
    </row>
    <row r="43" spans="2:4" ht="20.100000000000001" customHeight="1">
      <c r="B43" s="538"/>
      <c r="C43" s="538"/>
    </row>
    <row r="44" spans="2:4" ht="20.100000000000001" customHeight="1">
      <c r="B44" s="538"/>
      <c r="C44" s="538"/>
    </row>
    <row r="45" spans="2:4" ht="20.100000000000001" customHeight="1">
      <c r="B45" s="538"/>
      <c r="C45" s="538"/>
    </row>
    <row r="46" spans="2:4" ht="20.100000000000001" customHeight="1"/>
    <row r="47" spans="2:4" ht="20.100000000000001" customHeight="1"/>
    <row r="48" spans="2:4"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sheetData>
  <mergeCells count="64">
    <mergeCell ref="B43:C43"/>
    <mergeCell ref="B44:C44"/>
    <mergeCell ref="B45:C45"/>
    <mergeCell ref="I25:AB25"/>
    <mergeCell ref="I26:AB26"/>
    <mergeCell ref="B37:C37"/>
    <mergeCell ref="B38:C38"/>
    <mergeCell ref="B39:C39"/>
    <mergeCell ref="B40:C40"/>
    <mergeCell ref="B41:C41"/>
    <mergeCell ref="B42:C42"/>
    <mergeCell ref="B28:F28"/>
    <mergeCell ref="I28:AC28"/>
    <mergeCell ref="A30:D30"/>
    <mergeCell ref="B31:C31"/>
    <mergeCell ref="B35:C35"/>
    <mergeCell ref="B36:C36"/>
    <mergeCell ref="L27:R27"/>
    <mergeCell ref="B33:C33"/>
    <mergeCell ref="B34:C34"/>
    <mergeCell ref="B32:C32"/>
    <mergeCell ref="W27:AB27"/>
    <mergeCell ref="B23:F23"/>
    <mergeCell ref="I23:O23"/>
    <mergeCell ref="Q23:AC23"/>
    <mergeCell ref="B24:F24"/>
    <mergeCell ref="I24:AB24"/>
    <mergeCell ref="B25:F25"/>
    <mergeCell ref="B26:F26"/>
    <mergeCell ref="B27:F27"/>
    <mergeCell ref="I27:J27"/>
    <mergeCell ref="B19:F19"/>
    <mergeCell ref="J19:O19"/>
    <mergeCell ref="Q19:AB19"/>
    <mergeCell ref="N20:Q20"/>
    <mergeCell ref="N21:Q21"/>
    <mergeCell ref="N22:Q22"/>
    <mergeCell ref="U20:Y20"/>
    <mergeCell ref="U21:Y21"/>
    <mergeCell ref="U22:Y22"/>
    <mergeCell ref="Y16:AB17"/>
    <mergeCell ref="N17:R17"/>
    <mergeCell ref="I18:L18"/>
    <mergeCell ref="N18:R18"/>
    <mergeCell ref="U18:W18"/>
    <mergeCell ref="Y18:Z18"/>
    <mergeCell ref="A16:A18"/>
    <mergeCell ref="B16:F18"/>
    <mergeCell ref="G16:G18"/>
    <mergeCell ref="I16:L17"/>
    <mergeCell ref="N16:R16"/>
    <mergeCell ref="U16:W17"/>
    <mergeCell ref="R10:S10"/>
    <mergeCell ref="U10:Y10"/>
    <mergeCell ref="AB10:AC10"/>
    <mergeCell ref="B12:AB12"/>
    <mergeCell ref="B15:F15"/>
    <mergeCell ref="I15:AB15"/>
    <mergeCell ref="B3:AC3"/>
    <mergeCell ref="X5:AC5"/>
    <mergeCell ref="F7:L7"/>
    <mergeCell ref="P9:Q9"/>
    <mergeCell ref="R9:S9"/>
    <mergeCell ref="U9:AC9"/>
  </mergeCells>
  <phoneticPr fontId="2"/>
  <pageMargins left="0.78740157480314965" right="0.78740157480314965" top="0.78740157480314965" bottom="0.3937007874015748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H40"/>
  <sheetViews>
    <sheetView view="pageBreakPreview" zoomScaleNormal="100" zoomScaleSheetLayoutView="100" workbookViewId="0">
      <selection activeCell="I4" sqref="I4"/>
    </sheetView>
  </sheetViews>
  <sheetFormatPr defaultColWidth="18.25" defaultRowHeight="13.5"/>
  <cols>
    <col min="1" max="1" width="3.375" style="329" customWidth="1"/>
    <col min="2" max="2" width="9.875" style="318" customWidth="1"/>
    <col min="3" max="3" width="21.5" style="318" customWidth="1"/>
    <col min="4" max="4" width="15.125" style="318" customWidth="1"/>
    <col min="5" max="5" width="20.375" style="318" customWidth="1"/>
    <col min="6" max="6" width="22" style="318" customWidth="1"/>
    <col min="7" max="7" width="4" style="318" customWidth="1"/>
    <col min="8" max="8" width="5.125" style="318" customWidth="1"/>
    <col min="9" max="16384" width="18.25" style="318"/>
  </cols>
  <sheetData>
    <row r="1" spans="1:8" ht="18.75" customHeight="1">
      <c r="A1" s="553" t="s">
        <v>379</v>
      </c>
      <c r="B1" s="553"/>
      <c r="C1" s="553"/>
      <c r="D1" s="553"/>
      <c r="E1" s="553"/>
      <c r="F1" s="553"/>
      <c r="G1" s="553"/>
      <c r="H1" s="553"/>
    </row>
    <row r="3" spans="1:8" ht="17.25" customHeight="1">
      <c r="A3" s="554" t="s">
        <v>380</v>
      </c>
      <c r="B3" s="555"/>
      <c r="C3" s="556"/>
      <c r="D3" s="554" t="s">
        <v>381</v>
      </c>
      <c r="E3" s="555"/>
      <c r="F3" s="555"/>
      <c r="G3" s="556"/>
      <c r="H3" s="319" t="s">
        <v>382</v>
      </c>
    </row>
    <row r="4" spans="1:8" ht="27" customHeight="1">
      <c r="A4" s="320">
        <v>1</v>
      </c>
      <c r="B4" s="543" t="s">
        <v>383</v>
      </c>
      <c r="C4" s="544"/>
      <c r="D4" s="542" t="s">
        <v>384</v>
      </c>
      <c r="E4" s="543"/>
      <c r="F4" s="543"/>
      <c r="G4" s="544"/>
      <c r="H4" s="339" t="str">
        <f>IF(入力シート!L78="","―",入力シート!L78)</f>
        <v>―</v>
      </c>
    </row>
    <row r="5" spans="1:8" ht="27" customHeight="1">
      <c r="A5" s="320">
        <v>2</v>
      </c>
      <c r="B5" s="543" t="s">
        <v>385</v>
      </c>
      <c r="C5" s="544"/>
      <c r="D5" s="542" t="s">
        <v>386</v>
      </c>
      <c r="E5" s="543"/>
      <c r="F5" s="543"/>
      <c r="G5" s="544"/>
      <c r="H5" s="339" t="str">
        <f>IF(入力シート!L79="","―",入力シート!L79)</f>
        <v>―</v>
      </c>
    </row>
    <row r="6" spans="1:8" ht="27" customHeight="1">
      <c r="A6" s="546">
        <v>3</v>
      </c>
      <c r="B6" s="547" t="s">
        <v>387</v>
      </c>
      <c r="C6" s="548"/>
      <c r="D6" s="542" t="s">
        <v>388</v>
      </c>
      <c r="E6" s="543"/>
      <c r="F6" s="543"/>
      <c r="G6" s="544"/>
      <c r="H6" s="339" t="str">
        <f>IF(入力シート!L80="","―",入力シート!L80)</f>
        <v>―</v>
      </c>
    </row>
    <row r="7" spans="1:8" ht="27" customHeight="1">
      <c r="A7" s="546"/>
      <c r="B7" s="549"/>
      <c r="C7" s="550"/>
      <c r="D7" s="542" t="s">
        <v>389</v>
      </c>
      <c r="E7" s="543"/>
      <c r="F7" s="543"/>
      <c r="G7" s="544"/>
      <c r="H7" s="339" t="str">
        <f>IF(入力シート!L81="","―",入力シート!L81)</f>
        <v>―</v>
      </c>
    </row>
    <row r="8" spans="1:8" ht="27" customHeight="1">
      <c r="A8" s="320">
        <v>4</v>
      </c>
      <c r="B8" s="543" t="s">
        <v>390</v>
      </c>
      <c r="C8" s="544"/>
      <c r="D8" s="542" t="s">
        <v>391</v>
      </c>
      <c r="E8" s="543"/>
      <c r="F8" s="543"/>
      <c r="G8" s="544"/>
      <c r="H8" s="339" t="str">
        <f>IF(入力シート!L82="","―",入力シート!L82)</f>
        <v>―</v>
      </c>
    </row>
    <row r="9" spans="1:8" ht="27" customHeight="1">
      <c r="A9" s="320" t="s">
        <v>392</v>
      </c>
      <c r="B9" s="543" t="s">
        <v>393</v>
      </c>
      <c r="C9" s="544"/>
      <c r="D9" s="542" t="s">
        <v>394</v>
      </c>
      <c r="E9" s="543"/>
      <c r="F9" s="543"/>
      <c r="G9" s="544"/>
      <c r="H9" s="339" t="str">
        <f>IF(入力シート!L83="","―",入力シート!L83)</f>
        <v>―</v>
      </c>
    </row>
    <row r="10" spans="1:8" ht="27" customHeight="1">
      <c r="A10" s="320">
        <v>6</v>
      </c>
      <c r="B10" s="543" t="s">
        <v>395</v>
      </c>
      <c r="C10" s="544"/>
      <c r="D10" s="542" t="s">
        <v>396</v>
      </c>
      <c r="E10" s="543"/>
      <c r="F10" s="543"/>
      <c r="G10" s="544"/>
      <c r="H10" s="339" t="str">
        <f>IF(入力シート!L84="","―",入力シート!L84)</f>
        <v>―</v>
      </c>
    </row>
    <row r="11" spans="1:8" ht="27" customHeight="1">
      <c r="A11" s="546">
        <v>7</v>
      </c>
      <c r="B11" s="547" t="s">
        <v>397</v>
      </c>
      <c r="C11" s="548"/>
      <c r="D11" s="542" t="s">
        <v>398</v>
      </c>
      <c r="E11" s="543"/>
      <c r="F11" s="543"/>
      <c r="G11" s="544"/>
      <c r="H11" s="339" t="str">
        <f>IF(入力シート!L85="","―",入力シート!L85)</f>
        <v>―</v>
      </c>
    </row>
    <row r="12" spans="1:8" ht="27" customHeight="1">
      <c r="A12" s="546"/>
      <c r="B12" s="551"/>
      <c r="C12" s="552"/>
      <c r="D12" s="542" t="s">
        <v>399</v>
      </c>
      <c r="E12" s="543"/>
      <c r="F12" s="543"/>
      <c r="G12" s="544"/>
      <c r="H12" s="339" t="str">
        <f>IF(入力シート!L86="","―",入力シート!L86)</f>
        <v>―</v>
      </c>
    </row>
    <row r="13" spans="1:8" ht="27" customHeight="1">
      <c r="A13" s="546"/>
      <c r="B13" s="549"/>
      <c r="C13" s="550"/>
      <c r="D13" s="542" t="s">
        <v>400</v>
      </c>
      <c r="E13" s="543"/>
      <c r="F13" s="543"/>
      <c r="G13" s="544"/>
      <c r="H13" s="339" t="str">
        <f>IF(入力シート!L87="","―",入力シート!L87)</f>
        <v>―</v>
      </c>
    </row>
    <row r="14" spans="1:8" ht="27" customHeight="1">
      <c r="A14" s="320">
        <v>8</v>
      </c>
      <c r="B14" s="543" t="s">
        <v>401</v>
      </c>
      <c r="C14" s="544"/>
      <c r="D14" s="542" t="s">
        <v>402</v>
      </c>
      <c r="E14" s="543"/>
      <c r="F14" s="543"/>
      <c r="G14" s="544"/>
      <c r="H14" s="339" t="str">
        <f>IF(入力シート!L88="","―",入力シート!L88)</f>
        <v>―</v>
      </c>
    </row>
    <row r="15" spans="1:8" ht="27" customHeight="1">
      <c r="A15" s="320">
        <v>9</v>
      </c>
      <c r="B15" s="543" t="s">
        <v>403</v>
      </c>
      <c r="C15" s="544"/>
      <c r="D15" s="542" t="s">
        <v>404</v>
      </c>
      <c r="E15" s="543"/>
      <c r="F15" s="543"/>
      <c r="G15" s="544"/>
      <c r="H15" s="339" t="str">
        <f>IF(入力シート!L89="","―",入力シート!L89)</f>
        <v>―</v>
      </c>
    </row>
    <row r="16" spans="1:8" ht="27" customHeight="1">
      <c r="A16" s="546">
        <v>10</v>
      </c>
      <c r="B16" s="547" t="s">
        <v>405</v>
      </c>
      <c r="C16" s="548"/>
      <c r="D16" s="542" t="s">
        <v>406</v>
      </c>
      <c r="E16" s="543"/>
      <c r="F16" s="543"/>
      <c r="G16" s="544"/>
      <c r="H16" s="339" t="str">
        <f>IF(入力シート!L90="","―",入力シート!L90)</f>
        <v>―</v>
      </c>
    </row>
    <row r="17" spans="1:8" ht="27" customHeight="1">
      <c r="A17" s="546"/>
      <c r="B17" s="549"/>
      <c r="C17" s="550"/>
      <c r="D17" s="542" t="s">
        <v>407</v>
      </c>
      <c r="E17" s="543"/>
      <c r="F17" s="543"/>
      <c r="G17" s="544"/>
      <c r="H17" s="339" t="str">
        <f>IF(入力シート!L91="","―",入力シート!L91)</f>
        <v>―</v>
      </c>
    </row>
    <row r="18" spans="1:8" ht="27" customHeight="1">
      <c r="A18" s="546">
        <v>11</v>
      </c>
      <c r="B18" s="547" t="s">
        <v>408</v>
      </c>
      <c r="C18" s="548"/>
      <c r="D18" s="542" t="s">
        <v>409</v>
      </c>
      <c r="E18" s="543"/>
      <c r="F18" s="543"/>
      <c r="G18" s="544"/>
      <c r="H18" s="339" t="str">
        <f>IF(入力シート!L92="","―",入力シート!L92)</f>
        <v>―</v>
      </c>
    </row>
    <row r="19" spans="1:8" ht="27" customHeight="1">
      <c r="A19" s="546"/>
      <c r="B19" s="551"/>
      <c r="C19" s="552"/>
      <c r="D19" s="542" t="s">
        <v>407</v>
      </c>
      <c r="E19" s="543"/>
      <c r="F19" s="543"/>
      <c r="G19" s="544"/>
      <c r="H19" s="339" t="str">
        <f>IF(入力シート!L93="","―",入力シート!L93)</f>
        <v>―</v>
      </c>
    </row>
    <row r="20" spans="1:8" ht="27" customHeight="1">
      <c r="A20" s="546"/>
      <c r="B20" s="549"/>
      <c r="C20" s="550"/>
      <c r="D20" s="542" t="s">
        <v>410</v>
      </c>
      <c r="E20" s="543"/>
      <c r="F20" s="543"/>
      <c r="G20" s="544"/>
      <c r="H20" s="339" t="str">
        <f>IF(入力シート!L94="","―",入力シート!L94)</f>
        <v>―</v>
      </c>
    </row>
    <row r="21" spans="1:8" ht="27" customHeight="1">
      <c r="A21" s="546">
        <v>12</v>
      </c>
      <c r="B21" s="547" t="s">
        <v>411</v>
      </c>
      <c r="C21" s="548"/>
      <c r="D21" s="542" t="s">
        <v>412</v>
      </c>
      <c r="E21" s="543"/>
      <c r="F21" s="543"/>
      <c r="G21" s="544"/>
      <c r="H21" s="339" t="str">
        <f>IF(入力シート!L95="","―",入力シート!L95)</f>
        <v>―</v>
      </c>
    </row>
    <row r="22" spans="1:8" ht="27" customHeight="1">
      <c r="A22" s="546"/>
      <c r="B22" s="551"/>
      <c r="C22" s="552"/>
      <c r="D22" s="542" t="s">
        <v>407</v>
      </c>
      <c r="E22" s="543"/>
      <c r="F22" s="543"/>
      <c r="G22" s="544"/>
      <c r="H22" s="339" t="str">
        <f>IF(入力シート!L96="","―",入力シート!L96)</f>
        <v>―</v>
      </c>
    </row>
    <row r="23" spans="1:8" ht="27" customHeight="1">
      <c r="A23" s="546"/>
      <c r="B23" s="549"/>
      <c r="C23" s="550"/>
      <c r="D23" s="542" t="s">
        <v>413</v>
      </c>
      <c r="E23" s="543"/>
      <c r="F23" s="543"/>
      <c r="G23" s="544"/>
      <c r="H23" s="339" t="str">
        <f>IF(入力シート!L97="","―",入力シート!L97)</f>
        <v>―</v>
      </c>
    </row>
    <row r="24" spans="1:8" ht="27" customHeight="1">
      <c r="A24" s="546" t="s">
        <v>414</v>
      </c>
      <c r="B24" s="547" t="s">
        <v>415</v>
      </c>
      <c r="C24" s="548"/>
      <c r="D24" s="542" t="s">
        <v>416</v>
      </c>
      <c r="E24" s="543"/>
      <c r="F24" s="543"/>
      <c r="G24" s="544"/>
      <c r="H24" s="339" t="str">
        <f>IF(入力シート!L98="","―",入力シート!L98)</f>
        <v>―</v>
      </c>
    </row>
    <row r="25" spans="1:8" ht="27" customHeight="1">
      <c r="A25" s="546"/>
      <c r="B25" s="551"/>
      <c r="C25" s="552"/>
      <c r="D25" s="542" t="s">
        <v>417</v>
      </c>
      <c r="E25" s="543"/>
      <c r="F25" s="543"/>
      <c r="G25" s="544"/>
      <c r="H25" s="339" t="str">
        <f>IF(入力シート!L99="","―",入力シート!L99)</f>
        <v>―</v>
      </c>
    </row>
    <row r="26" spans="1:8" ht="27" customHeight="1">
      <c r="A26" s="546"/>
      <c r="B26" s="551"/>
      <c r="C26" s="552"/>
      <c r="D26" s="542" t="s">
        <v>418</v>
      </c>
      <c r="E26" s="543"/>
      <c r="F26" s="543"/>
      <c r="G26" s="544"/>
      <c r="H26" s="339" t="str">
        <f>IF(入力シート!L100="","―",入力シート!L100)</f>
        <v>―</v>
      </c>
    </row>
    <row r="27" spans="1:8" ht="27" customHeight="1">
      <c r="A27" s="546"/>
      <c r="B27" s="551"/>
      <c r="C27" s="552"/>
      <c r="D27" s="542" t="s">
        <v>419</v>
      </c>
      <c r="E27" s="543"/>
      <c r="F27" s="543"/>
      <c r="G27" s="544"/>
      <c r="H27" s="339" t="str">
        <f>IF(入力シート!L101="","―",入力シート!L101)</f>
        <v>―</v>
      </c>
    </row>
    <row r="28" spans="1:8" ht="27" customHeight="1">
      <c r="A28" s="546"/>
      <c r="B28" s="551"/>
      <c r="C28" s="552"/>
      <c r="D28" s="542" t="s">
        <v>420</v>
      </c>
      <c r="E28" s="543"/>
      <c r="F28" s="543"/>
      <c r="G28" s="544"/>
      <c r="H28" s="339" t="str">
        <f>IF(入力シート!L102="","―",入力シート!L102)</f>
        <v>―</v>
      </c>
    </row>
    <row r="29" spans="1:8" ht="27" customHeight="1">
      <c r="A29" s="546"/>
      <c r="B29" s="551"/>
      <c r="C29" s="552"/>
      <c r="D29" s="542" t="s">
        <v>421</v>
      </c>
      <c r="E29" s="543"/>
      <c r="F29" s="543"/>
      <c r="G29" s="544"/>
      <c r="H29" s="339" t="str">
        <f>IF(入力シート!L103="","―",入力シート!L103)</f>
        <v>―</v>
      </c>
    </row>
    <row r="30" spans="1:8" ht="27" customHeight="1">
      <c r="A30" s="546"/>
      <c r="B30" s="549"/>
      <c r="C30" s="550"/>
      <c r="D30" s="542" t="s">
        <v>422</v>
      </c>
      <c r="E30" s="543"/>
      <c r="F30" s="543"/>
      <c r="G30" s="544"/>
      <c r="H30" s="339" t="str">
        <f>IF(入力シート!L104="","―",入力シート!L104)</f>
        <v>―</v>
      </c>
    </row>
    <row r="31" spans="1:8" ht="27" customHeight="1">
      <c r="A31" s="546">
        <v>14</v>
      </c>
      <c r="B31" s="547" t="s">
        <v>423</v>
      </c>
      <c r="C31" s="548"/>
      <c r="D31" s="542" t="s">
        <v>424</v>
      </c>
      <c r="E31" s="543"/>
      <c r="F31" s="543"/>
      <c r="G31" s="544"/>
      <c r="H31" s="339" t="str">
        <f>IF(入力シート!L105="","―",入力シート!L105)</f>
        <v>―</v>
      </c>
    </row>
    <row r="32" spans="1:8" ht="27" customHeight="1">
      <c r="A32" s="546"/>
      <c r="B32" s="551"/>
      <c r="C32" s="552"/>
      <c r="D32" s="542" t="s">
        <v>425</v>
      </c>
      <c r="E32" s="543"/>
      <c r="F32" s="543"/>
      <c r="G32" s="544"/>
      <c r="H32" s="339" t="str">
        <f>IF(入力シート!L106="","―",入力シート!L106)</f>
        <v>―</v>
      </c>
    </row>
    <row r="33" spans="1:8" ht="27" customHeight="1">
      <c r="A33" s="546"/>
      <c r="B33" s="551"/>
      <c r="C33" s="552"/>
      <c r="D33" s="542" t="s">
        <v>426</v>
      </c>
      <c r="E33" s="543"/>
      <c r="F33" s="543"/>
      <c r="G33" s="544"/>
      <c r="H33" s="339" t="str">
        <f>IF(入力シート!L107="","―",入力シート!L107)</f>
        <v>―</v>
      </c>
    </row>
    <row r="34" spans="1:8" ht="27" customHeight="1">
      <c r="A34" s="546"/>
      <c r="B34" s="549"/>
      <c r="C34" s="550"/>
      <c r="D34" s="542" t="s">
        <v>427</v>
      </c>
      <c r="E34" s="543"/>
      <c r="F34" s="543"/>
      <c r="G34" s="544"/>
      <c r="H34" s="339" t="str">
        <f>IF(入力シート!L108="","―",入力シート!L108)</f>
        <v>―</v>
      </c>
    </row>
    <row r="35" spans="1:8">
      <c r="A35" s="321"/>
      <c r="B35" s="333"/>
      <c r="C35" s="333"/>
      <c r="D35" s="333"/>
      <c r="E35" s="333"/>
      <c r="F35" s="333"/>
      <c r="G35" s="333"/>
      <c r="H35" s="322"/>
    </row>
    <row r="36" spans="1:8" ht="20.100000000000001" customHeight="1">
      <c r="A36" s="323"/>
      <c r="B36" s="545" t="s">
        <v>428</v>
      </c>
      <c r="C36" s="545"/>
      <c r="D36" s="545"/>
      <c r="E36" s="331"/>
      <c r="F36" s="331"/>
      <c r="G36" s="331"/>
      <c r="H36" s="324"/>
    </row>
    <row r="37" spans="1:8" ht="20.100000000000001" customHeight="1">
      <c r="A37" s="323"/>
      <c r="B37" s="331"/>
      <c r="C37" s="545" t="str">
        <f>IF(入力シート!L109="","令和　　年　　月　　日",DBCS(TEXT(入力シート!L109,"ggge年m月d日")))</f>
        <v>令和　　年　　月　　日</v>
      </c>
      <c r="D37" s="545"/>
      <c r="E37" s="331"/>
      <c r="F37" s="331"/>
      <c r="G37" s="331"/>
      <c r="H37" s="324"/>
    </row>
    <row r="38" spans="1:8" ht="20.100000000000001" customHeight="1">
      <c r="A38" s="323"/>
      <c r="B38" s="325" t="s">
        <v>429</v>
      </c>
      <c r="C38" s="325"/>
      <c r="D38" s="326"/>
      <c r="E38" s="326" t="s">
        <v>454</v>
      </c>
      <c r="F38" s="332" t="str">
        <f>IF(入力シート!L110="","",入力シート!L110)</f>
        <v/>
      </c>
      <c r="G38" s="336"/>
      <c r="H38" s="324"/>
    </row>
    <row r="39" spans="1:8" ht="20.100000000000001" customHeight="1">
      <c r="A39" s="323"/>
      <c r="B39" s="325" t="s">
        <v>430</v>
      </c>
      <c r="C39" s="325"/>
      <c r="D39" s="326"/>
      <c r="E39" s="326" t="s">
        <v>456</v>
      </c>
      <c r="F39" s="332" t="str">
        <f>IF(入力シート!L111="","",入力シート!L111)</f>
        <v/>
      </c>
      <c r="G39" s="334" t="s">
        <v>455</v>
      </c>
      <c r="H39" s="324"/>
    </row>
    <row r="40" spans="1:8">
      <c r="A40" s="327"/>
      <c r="B40" s="335"/>
      <c r="C40" s="335"/>
      <c r="D40" s="335"/>
      <c r="E40" s="335"/>
      <c r="F40" s="335"/>
      <c r="G40" s="335"/>
      <c r="H40" s="328"/>
    </row>
  </sheetData>
  <mergeCells count="57">
    <mergeCell ref="A1:H1"/>
    <mergeCell ref="A6:A7"/>
    <mergeCell ref="A11:A13"/>
    <mergeCell ref="A3:C3"/>
    <mergeCell ref="B4:C4"/>
    <mergeCell ref="B5:C5"/>
    <mergeCell ref="B6:C7"/>
    <mergeCell ref="B8:C8"/>
    <mergeCell ref="B9:C9"/>
    <mergeCell ref="B10:C10"/>
    <mergeCell ref="B11:C13"/>
    <mergeCell ref="D3:G3"/>
    <mergeCell ref="D4:G4"/>
    <mergeCell ref="D5:G5"/>
    <mergeCell ref="D6:G6"/>
    <mergeCell ref="D7:G7"/>
    <mergeCell ref="C37:D37"/>
    <mergeCell ref="A16:A17"/>
    <mergeCell ref="A18:A20"/>
    <mergeCell ref="A21:A23"/>
    <mergeCell ref="B16:C17"/>
    <mergeCell ref="B18:C20"/>
    <mergeCell ref="B21:C23"/>
    <mergeCell ref="A24:A30"/>
    <mergeCell ref="A31:A34"/>
    <mergeCell ref="B36:D36"/>
    <mergeCell ref="B24:C30"/>
    <mergeCell ref="B31:C34"/>
    <mergeCell ref="D34:G34"/>
    <mergeCell ref="D27:G27"/>
    <mergeCell ref="D28:G28"/>
    <mergeCell ref="D29:G29"/>
    <mergeCell ref="D30:G30"/>
    <mergeCell ref="D31:G31"/>
    <mergeCell ref="D32:G32"/>
    <mergeCell ref="D33:G33"/>
    <mergeCell ref="B14:C14"/>
    <mergeCell ref="D25:G25"/>
    <mergeCell ref="D26:G26"/>
    <mergeCell ref="D15:G15"/>
    <mergeCell ref="D16:G16"/>
    <mergeCell ref="D17:G17"/>
    <mergeCell ref="D18:G18"/>
    <mergeCell ref="D24:G24"/>
    <mergeCell ref="D22:G22"/>
    <mergeCell ref="D23:G23"/>
    <mergeCell ref="B15:C15"/>
    <mergeCell ref="D8:G8"/>
    <mergeCell ref="D9:G9"/>
    <mergeCell ref="D10:G10"/>
    <mergeCell ref="D11:G11"/>
    <mergeCell ref="D12:G12"/>
    <mergeCell ref="D13:G13"/>
    <mergeCell ref="D14:G14"/>
    <mergeCell ref="D19:G19"/>
    <mergeCell ref="D20:G20"/>
    <mergeCell ref="D21:G21"/>
  </mergeCells>
  <phoneticPr fontId="2"/>
  <printOptions horizontalCentered="1"/>
  <pageMargins left="0.78740157480314965" right="0.78740157480314965" top="0.59055118110236227" bottom="0.39370078740157483" header="0.31496062992125984" footer="0.31496062992125984"/>
  <pageSetup paperSize="9" scale="85"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CC"/>
  </sheetPr>
  <dimension ref="B1:AD215"/>
  <sheetViews>
    <sheetView view="pageBreakPreview" zoomScaleNormal="100" zoomScaleSheetLayoutView="100" workbookViewId="0">
      <selection activeCell="B13" sqref="B13:U13"/>
    </sheetView>
  </sheetViews>
  <sheetFormatPr defaultRowHeight="13.5"/>
  <cols>
    <col min="1" max="1" width="0.875" style="3" customWidth="1"/>
    <col min="2" max="2" width="2.375" style="3" customWidth="1"/>
    <col min="3" max="3" width="0.875" style="3" customWidth="1"/>
    <col min="4" max="4" width="9.25" style="3" customWidth="1"/>
    <col min="5" max="5" width="6.375" style="3" customWidth="1"/>
    <col min="6" max="8" width="1.625" style="3" customWidth="1"/>
    <col min="9" max="9" width="3" style="3" customWidth="1"/>
    <col min="10" max="10" width="0.875" style="3" customWidth="1"/>
    <col min="11" max="11" width="10.875" style="3" customWidth="1"/>
    <col min="12" max="12" width="3.625" style="3" customWidth="1"/>
    <col min="13" max="13" width="3" style="3" customWidth="1"/>
    <col min="14" max="14" width="5.125" style="3" customWidth="1"/>
    <col min="15" max="15" width="0.875" style="3" customWidth="1"/>
    <col min="16" max="16" width="5.125" style="3" customWidth="1"/>
    <col min="17" max="17" width="0.875" style="3" customWidth="1"/>
    <col min="18" max="18" width="3.25" style="3" customWidth="1"/>
    <col min="19" max="19" width="0.875" style="3" customWidth="1"/>
    <col min="20" max="20" width="19.375" style="3" customWidth="1"/>
    <col min="21" max="21" width="2.375" style="3" customWidth="1"/>
    <col min="22" max="22" width="0.875" style="3" customWidth="1"/>
    <col min="23" max="23" width="4.625" style="3" customWidth="1"/>
    <col min="24" max="30" width="5.125" style="3" customWidth="1"/>
    <col min="31" max="43" width="4.625" style="3" customWidth="1"/>
    <col min="44" max="16384" width="9" style="3"/>
  </cols>
  <sheetData>
    <row r="1" spans="2:22" ht="24.95" customHeight="1">
      <c r="B1" s="3" t="s">
        <v>315</v>
      </c>
    </row>
    <row r="2" spans="2:22" ht="24.95" customHeight="1"/>
    <row r="3" spans="2:22" ht="24.95" customHeight="1">
      <c r="S3" s="558" t="str">
        <f>IF(入力シート!L64&gt;=入力シート!D113,"令和",IF(入力シート!L64&gt;入力シート!D113-15,"　　","　　"))&amp;"　　年　　月　　日"</f>
        <v>　　　　年　　月　　日</v>
      </c>
      <c r="T3" s="558"/>
      <c r="U3" s="558"/>
      <c r="V3" s="558"/>
    </row>
    <row r="4" spans="2:22" ht="24.95" customHeight="1"/>
    <row r="5" spans="2:22" ht="24.95" customHeight="1">
      <c r="D5" s="3" t="s">
        <v>42</v>
      </c>
      <c r="E5" s="557" t="str">
        <f>IF(入力シート!L5="","",入力シート!L5)</f>
        <v/>
      </c>
      <c r="F5" s="557"/>
      <c r="G5" s="557"/>
      <c r="H5" s="557"/>
      <c r="I5" s="557"/>
      <c r="K5" s="3" t="s">
        <v>43</v>
      </c>
    </row>
    <row r="6" spans="2:22" ht="24.95" customHeight="1"/>
    <row r="7" spans="2:22" ht="24.95" customHeight="1">
      <c r="M7" s="4"/>
      <c r="N7" s="5" t="s">
        <v>3</v>
      </c>
      <c r="O7" s="6"/>
      <c r="P7" s="470" t="str">
        <f>IF(入力シート!L65="",IF(入力シート!L7="","",入力シート!L7),入力シート!L65)</f>
        <v/>
      </c>
      <c r="Q7" s="470"/>
      <c r="R7" s="470"/>
      <c r="S7" s="470"/>
      <c r="T7" s="470"/>
      <c r="U7" s="470"/>
      <c r="V7" s="470"/>
    </row>
    <row r="8" spans="2:22" ht="24.95" customHeight="1">
      <c r="M8" s="4"/>
      <c r="N8" s="7" t="s">
        <v>4</v>
      </c>
      <c r="O8" s="7"/>
      <c r="P8" s="466" t="str">
        <f>IF(入力シート!L6="","",入力シート!L6)</f>
        <v/>
      </c>
      <c r="Q8" s="466"/>
      <c r="R8" s="466"/>
      <c r="S8" s="466"/>
      <c r="T8" s="466"/>
      <c r="U8" s="559" t="s">
        <v>41</v>
      </c>
      <c r="V8" s="559"/>
    </row>
    <row r="9" spans="2:22" ht="24.95" customHeight="1"/>
    <row r="10" spans="2:22" ht="24.95" customHeight="1">
      <c r="B10" s="510" t="s">
        <v>61</v>
      </c>
      <c r="C10" s="510"/>
      <c r="D10" s="510"/>
      <c r="E10" s="510"/>
      <c r="F10" s="510"/>
      <c r="G10" s="510"/>
      <c r="H10" s="510"/>
      <c r="I10" s="510"/>
      <c r="J10" s="510"/>
      <c r="K10" s="510"/>
      <c r="L10" s="510"/>
      <c r="M10" s="510"/>
      <c r="N10" s="510"/>
      <c r="O10" s="510"/>
      <c r="P10" s="510"/>
      <c r="Q10" s="510"/>
      <c r="R10" s="510"/>
      <c r="S10" s="510"/>
      <c r="T10" s="510"/>
      <c r="U10" s="510"/>
      <c r="V10" s="510"/>
    </row>
    <row r="11" spans="2:22" ht="24.95" customHeight="1"/>
    <row r="12" spans="2:22" ht="24.95" customHeight="1">
      <c r="B12" s="557" t="str">
        <f>"　"&amp;入力シート!D66&amp;"付け東北保衛第"&amp;IF(入力シート!L67="","　　　",DBCS(入力シート!L67))&amp;"号で交付決定のあった合併処理浄化槽"</f>
        <v>　　　　　年　　月　　日付け東北保衛第　　　号で交付決定のあった合併処理浄化槽</v>
      </c>
      <c r="C12" s="557"/>
      <c r="D12" s="557"/>
      <c r="E12" s="557"/>
      <c r="F12" s="557"/>
      <c r="G12" s="557"/>
      <c r="H12" s="557"/>
      <c r="I12" s="557"/>
      <c r="J12" s="557"/>
      <c r="K12" s="557"/>
      <c r="L12" s="557"/>
      <c r="M12" s="557"/>
      <c r="N12" s="557"/>
      <c r="O12" s="557"/>
      <c r="P12" s="557"/>
      <c r="Q12" s="557"/>
      <c r="R12" s="557"/>
      <c r="S12" s="557"/>
      <c r="T12" s="557"/>
      <c r="U12" s="557"/>
    </row>
    <row r="13" spans="2:22" ht="24.95" customHeight="1">
      <c r="B13" s="557" t="s">
        <v>165</v>
      </c>
      <c r="C13" s="557"/>
      <c r="D13" s="557"/>
      <c r="E13" s="557"/>
      <c r="F13" s="557"/>
      <c r="G13" s="557"/>
      <c r="H13" s="557"/>
      <c r="I13" s="557"/>
      <c r="J13" s="557"/>
      <c r="K13" s="557"/>
      <c r="L13" s="557"/>
      <c r="M13" s="557"/>
      <c r="N13" s="557"/>
      <c r="O13" s="557"/>
      <c r="P13" s="557"/>
      <c r="Q13" s="557"/>
      <c r="R13" s="557"/>
      <c r="S13" s="557"/>
      <c r="T13" s="557"/>
      <c r="U13" s="557"/>
    </row>
    <row r="14" spans="2:22" ht="24.95" customHeight="1">
      <c r="B14" s="558" t="s">
        <v>166</v>
      </c>
      <c r="C14" s="558"/>
      <c r="D14" s="558"/>
      <c r="E14" s="558"/>
      <c r="F14" s="558"/>
      <c r="G14" s="558"/>
      <c r="H14" s="558"/>
      <c r="I14" s="558"/>
    </row>
    <row r="15" spans="2:22" ht="24.95" customHeight="1"/>
    <row r="16" spans="2:22" ht="24.95" customHeight="1">
      <c r="B16" s="510" t="s">
        <v>62</v>
      </c>
      <c r="C16" s="510"/>
      <c r="D16" s="510"/>
      <c r="E16" s="510"/>
      <c r="F16" s="510"/>
      <c r="G16" s="510"/>
      <c r="H16" s="510"/>
      <c r="I16" s="510"/>
      <c r="J16" s="510"/>
      <c r="K16" s="510"/>
      <c r="L16" s="510"/>
      <c r="M16" s="510"/>
      <c r="N16" s="510"/>
      <c r="O16" s="510"/>
      <c r="P16" s="510"/>
      <c r="Q16" s="510"/>
      <c r="R16" s="510"/>
      <c r="S16" s="510"/>
      <c r="T16" s="510"/>
      <c r="U16" s="510"/>
    </row>
    <row r="17" spans="2:30" ht="24.95" customHeight="1"/>
    <row r="18" spans="2:30" ht="24.95" customHeight="1">
      <c r="B18" s="4">
        <v>1</v>
      </c>
      <c r="C18" s="8"/>
      <c r="D18" s="557" t="s">
        <v>76</v>
      </c>
      <c r="E18" s="557"/>
      <c r="G18" s="560" t="s">
        <v>35</v>
      </c>
      <c r="H18" s="560"/>
      <c r="I18" s="560" t="str">
        <f>IF(入力シート!L17="","",DBCS(TEXT(SUM(入力シート!C55,入力シート!C57,入力シート!C59),"#,##0")))</f>
        <v/>
      </c>
      <c r="J18" s="560"/>
      <c r="K18" s="560"/>
      <c r="L18" s="560"/>
      <c r="M18" s="9" t="s">
        <v>38</v>
      </c>
    </row>
    <row r="19" spans="2:30" s="10" customFormat="1" ht="24.95" customHeight="1">
      <c r="B19" s="11">
        <v>2</v>
      </c>
      <c r="C19" s="12"/>
      <c r="D19" s="562" t="s">
        <v>63</v>
      </c>
      <c r="E19" s="562"/>
      <c r="G19" s="10" t="s">
        <v>67</v>
      </c>
    </row>
    <row r="20" spans="2:30" s="10" customFormat="1" ht="24.95" customHeight="1"/>
    <row r="21" spans="2:30" s="10" customFormat="1" ht="24.95" customHeight="1">
      <c r="C21" s="562" t="s">
        <v>64</v>
      </c>
      <c r="D21" s="562"/>
      <c r="E21" s="562"/>
      <c r="F21" s="562"/>
      <c r="H21" s="470" t="str">
        <f>IF(入力シート!L71="","",入力シート!L71)</f>
        <v/>
      </c>
      <c r="I21" s="470"/>
      <c r="J21" s="470"/>
      <c r="K21" s="470"/>
      <c r="L21" s="470"/>
      <c r="M21" s="470"/>
      <c r="N21" s="470"/>
    </row>
    <row r="22" spans="2:30" s="10" customFormat="1" ht="24.95" customHeight="1">
      <c r="C22" s="562" t="s">
        <v>65</v>
      </c>
      <c r="D22" s="562"/>
      <c r="E22" s="562"/>
      <c r="F22" s="562"/>
      <c r="H22" s="465" t="str">
        <f>IF(入力シート!L72="","",入力シート!L72)</f>
        <v/>
      </c>
      <c r="I22" s="465"/>
      <c r="J22" s="465"/>
      <c r="K22" s="465"/>
      <c r="L22" s="561" t="str">
        <f>"銀行・信用金庫・信用組合・（"&amp;IF(入力シート!L73="農協","農業協同組合","　　  　　")&amp;"）"</f>
        <v>銀行・信用金庫・信用組合・（　　  　　）</v>
      </c>
      <c r="M22" s="561"/>
      <c r="N22" s="561"/>
      <c r="O22" s="561"/>
      <c r="P22" s="561"/>
      <c r="Q22" s="561"/>
      <c r="R22" s="561"/>
      <c r="S22" s="561"/>
      <c r="T22" s="561"/>
      <c r="X22" s="563" t="str">
        <f>IF(入力シート!L73="","",VLOOKUP(入力シート!L73,入力シート!$C$115:$E$118,2,FALSE))</f>
        <v/>
      </c>
      <c r="Y22" s="563"/>
      <c r="Z22" s="563"/>
      <c r="AA22" s="563"/>
      <c r="AB22" s="563"/>
      <c r="AC22" s="563"/>
      <c r="AD22" s="563"/>
    </row>
    <row r="23" spans="2:30" s="10" customFormat="1" ht="24.95" customHeight="1">
      <c r="C23" s="16"/>
      <c r="D23" s="16"/>
      <c r="E23" s="16"/>
      <c r="F23" s="16"/>
      <c r="H23" s="465" t="str">
        <f>IF(入力シート!L74="","",入力シート!L74)</f>
        <v/>
      </c>
      <c r="I23" s="465"/>
      <c r="J23" s="465"/>
      <c r="K23" s="465"/>
      <c r="L23" s="465"/>
      <c r="M23" s="465"/>
    </row>
    <row r="24" spans="2:30" s="10" customFormat="1" ht="24.95" customHeight="1">
      <c r="C24" s="562" t="s">
        <v>66</v>
      </c>
      <c r="D24" s="562"/>
      <c r="E24" s="562"/>
      <c r="F24" s="562"/>
      <c r="H24" s="564" t="s">
        <v>69</v>
      </c>
      <c r="I24" s="564"/>
      <c r="J24" s="564"/>
      <c r="K24" s="564"/>
      <c r="L24" s="6" t="s">
        <v>70</v>
      </c>
      <c r="M24" s="560" t="str">
        <f>IF(入力シート!L75="","",DBCS(入力シート!L75))</f>
        <v/>
      </c>
      <c r="N24" s="560"/>
      <c r="O24" s="560"/>
      <c r="P24" s="560"/>
      <c r="Q24" s="560"/>
      <c r="R24" s="560"/>
      <c r="S24" s="560"/>
    </row>
    <row r="25" spans="2:30" s="10" customFormat="1" ht="24.95" customHeight="1"/>
    <row r="26" spans="2:30" s="10" customFormat="1" ht="24.95" customHeight="1"/>
    <row r="27" spans="2:30" s="10" customFormat="1" ht="24.95" customHeight="1"/>
    <row r="28" spans="2:30" s="10" customFormat="1" ht="24.95" customHeight="1"/>
    <row r="29" spans="2:30" s="10" customFormat="1" ht="24.95" customHeight="1">
      <c r="B29" s="13"/>
      <c r="C29" s="13"/>
      <c r="D29" s="13"/>
    </row>
    <row r="30" spans="2:30" s="10" customFormat="1" ht="24.95" customHeight="1">
      <c r="B30" s="13"/>
      <c r="C30" s="13"/>
      <c r="D30" s="13"/>
    </row>
    <row r="31" spans="2:30" s="10" customFormat="1" ht="24.95" customHeight="1">
      <c r="B31" s="14"/>
      <c r="C31" s="14"/>
      <c r="D31" s="14"/>
    </row>
    <row r="32" spans="2:30" s="10" customFormat="1" ht="24.95" customHeight="1">
      <c r="B32" s="14"/>
      <c r="C32" s="14"/>
      <c r="D32" s="14"/>
    </row>
    <row r="33" spans="2:4" s="10" customFormat="1" ht="24.95" customHeight="1">
      <c r="B33" s="14"/>
      <c r="C33" s="14"/>
      <c r="D33" s="14"/>
    </row>
    <row r="34" spans="2:4" s="10" customFormat="1" ht="24.95" customHeight="1">
      <c r="B34" s="14"/>
      <c r="C34" s="14"/>
      <c r="D34" s="14"/>
    </row>
    <row r="35" spans="2:4" s="10" customFormat="1" ht="24.95" customHeight="1">
      <c r="B35" s="14"/>
      <c r="C35" s="14"/>
      <c r="D35" s="14"/>
    </row>
    <row r="36" spans="2:4" ht="24.95" customHeight="1">
      <c r="B36" s="15"/>
      <c r="C36" s="15"/>
      <c r="D36" s="15"/>
    </row>
    <row r="37" spans="2:4" ht="24.95" customHeight="1">
      <c r="B37" s="15"/>
      <c r="C37" s="15"/>
      <c r="D37" s="15"/>
    </row>
    <row r="38" spans="2:4" ht="24.95" customHeight="1">
      <c r="B38" s="15"/>
      <c r="C38" s="15"/>
      <c r="D38" s="15"/>
    </row>
    <row r="39" spans="2:4" ht="24.95" customHeight="1">
      <c r="B39" s="15"/>
      <c r="C39" s="15"/>
      <c r="D39" s="15"/>
    </row>
    <row r="40" spans="2:4" ht="24.95" customHeight="1">
      <c r="B40" s="15"/>
      <c r="C40" s="15"/>
      <c r="D40" s="15"/>
    </row>
    <row r="41" spans="2:4" ht="20.100000000000001" customHeight="1"/>
    <row r="42" spans="2:4" ht="20.100000000000001" customHeight="1"/>
    <row r="43" spans="2:4" ht="20.100000000000001" customHeight="1"/>
    <row r="44" spans="2:4" ht="20.100000000000001" customHeight="1"/>
    <row r="45" spans="2:4" ht="20.100000000000001" customHeight="1"/>
    <row r="46" spans="2:4" ht="20.100000000000001" customHeight="1"/>
    <row r="47" spans="2:4" ht="20.100000000000001" customHeight="1"/>
    <row r="48" spans="2:4"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sheetData>
  <mergeCells count="24">
    <mergeCell ref="X22:AD22"/>
    <mergeCell ref="C24:F24"/>
    <mergeCell ref="H21:N21"/>
    <mergeCell ref="H22:K22"/>
    <mergeCell ref="H24:K24"/>
    <mergeCell ref="M24:S24"/>
    <mergeCell ref="H23:M23"/>
    <mergeCell ref="G18:H18"/>
    <mergeCell ref="I18:L18"/>
    <mergeCell ref="L22:T22"/>
    <mergeCell ref="B13:U13"/>
    <mergeCell ref="B14:I14"/>
    <mergeCell ref="B16:U16"/>
    <mergeCell ref="D18:E18"/>
    <mergeCell ref="D19:E19"/>
    <mergeCell ref="C21:F21"/>
    <mergeCell ref="C22:F22"/>
    <mergeCell ref="B12:U12"/>
    <mergeCell ref="B10:V10"/>
    <mergeCell ref="S3:V3"/>
    <mergeCell ref="E5:I5"/>
    <mergeCell ref="P7:V7"/>
    <mergeCell ref="P8:T8"/>
    <mergeCell ref="U8:V8"/>
  </mergeCells>
  <phoneticPr fontId="2"/>
  <pageMargins left="0.78740157480314965" right="0.78740157480314965" top="0.78740157480314965" bottom="0.59055118110236227"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入力シート</vt:lpstr>
      <vt:lpstr>様式第１号</vt:lpstr>
      <vt:lpstr>同意書</vt:lpstr>
      <vt:lpstr>調査票</vt:lpstr>
      <vt:lpstr>写真台紙</vt:lpstr>
      <vt:lpstr>様式第3号</vt:lpstr>
      <vt:lpstr>様式第５号</vt:lpstr>
      <vt:lpstr>チェックリスト</vt:lpstr>
      <vt:lpstr>様式第7号</vt:lpstr>
      <vt:lpstr>様式第１号（記入例)</vt:lpstr>
      <vt:lpstr>同意書（記入例)</vt:lpstr>
      <vt:lpstr>様式第３号（記入例)</vt:lpstr>
      <vt:lpstr>様式第５号（記入例)</vt:lpstr>
      <vt:lpstr>様式第7号（記入例)</vt:lpstr>
      <vt:lpstr>チェックリスト!Print_Area</vt:lpstr>
      <vt:lpstr>写真台紙!Print_Area</vt:lpstr>
      <vt:lpstr>調査票!Print_Area</vt:lpstr>
      <vt:lpstr>同意書!Print_Area</vt:lpstr>
      <vt:lpstr>様式第１号!Print_Area</vt:lpstr>
      <vt:lpstr>様式第3号!Print_Area</vt:lpstr>
      <vt:lpstr>'様式第３号（記入例)'!Print_Area</vt:lpstr>
      <vt:lpstr>様式第５号!Print_Area</vt:lpstr>
      <vt:lpstr>'様式第５号（記入例)'!Print_Area</vt:lpstr>
      <vt:lpstr>様式第7号!Print_Area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11103</dc:creator>
  <cp:lastModifiedBy>T22013</cp:lastModifiedBy>
  <cp:lastPrinted>2025-01-07T23:59:40Z</cp:lastPrinted>
  <dcterms:created xsi:type="dcterms:W3CDTF">2016-07-15T01:14:01Z</dcterms:created>
  <dcterms:modified xsi:type="dcterms:W3CDTF">2025-12-08T05:39:45Z</dcterms:modified>
</cp:coreProperties>
</file>